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156" windowWidth="9216" windowHeight="7260" firstSheet="9" activeTab="13"/>
  </bookViews>
  <sheets>
    <sheet name="INTRO" sheetId="1" r:id="rId1"/>
    <sheet name="BATCH" sheetId="2" r:id="rId2"/>
    <sheet name="COREROD" sheetId="3" r:id="rId3"/>
    <sheet name="Kn" sheetId="4" r:id="rId4"/>
    <sheet name="DENSITY" sheetId="5" r:id="rId5"/>
    <sheet name="BALLISTIC" sheetId="6" r:id="rId6"/>
    <sheet name="BATESBURN" sheetId="7" r:id="rId7"/>
    <sheet name="MY_PROPELLANT_1" sheetId="8" r:id="rId8"/>
    <sheet name="MY_PROPELLANT_2" sheetId="9" r:id="rId9"/>
    <sheet name="MY_PROPELLANT_3" sheetId="10" r:id="rId10"/>
    <sheet name="MY_PROPELLANT_4" sheetId="11" r:id="rId11"/>
    <sheet name="MY_PROPELLANT_5" sheetId="12" r:id="rId12"/>
    <sheet name="Kn_Table" sheetId="13" r:id="rId13"/>
    <sheet name="Thrust_stand" sheetId="14" r:id="rId14"/>
    <sheet name="Curecalc" sheetId="15" r:id="rId15"/>
  </sheets>
  <definedNames/>
  <calcPr fullCalcOnLoad="1"/>
</workbook>
</file>

<file path=xl/sharedStrings.xml><?xml version="1.0" encoding="utf-8"?>
<sst xmlns="http://schemas.openxmlformats.org/spreadsheetml/2006/main" count="577" uniqueCount="338">
  <si>
    <t>Instructions for 'ProPel 2.0";  PLEASE READ THESE CAREFULLY FIRST!</t>
  </si>
  <si>
    <t>Special thanks to Jim Lanier for the idea behind the "BATESBURN" sheet</t>
  </si>
  <si>
    <t>This software is the intellectual property of Terry McCreary.  Treat it as such.</t>
  </si>
  <si>
    <t>I don't mess around with lawyers and stuff.  Simply put, if you sell, barter, or otherwise do bad things</t>
  </si>
  <si>
    <t>with this software I will hunt you down and beat you severely about the head and shoulders with a large blunt object.</t>
  </si>
  <si>
    <t>BASIC DIRECTIONS:</t>
  </si>
  <si>
    <t>Essentially, just fill in the boxes that have blue text.</t>
  </si>
  <si>
    <t>BATCH:</t>
  </si>
  <si>
    <t>This calculates the amount of each ingredient needed to duplicate a batch of propellant of any size.</t>
  </si>
  <si>
    <t>Once you have a working formulation, you may want to save it to another page of this notebook.</t>
  </si>
  <si>
    <t>Five pages after the BATESBURN spreadsheet have been prepared for this.  Just copy the 'ingredient' and</t>
  </si>
  <si>
    <t>'original batch' information to one of those pages, and rename it as your propellant.</t>
  </si>
  <si>
    <t>The formulations given are ONLY for demonstration not for actual use</t>
  </si>
  <si>
    <t>COREROD:</t>
  </si>
  <si>
    <t>I often insert the coring rods in the grains AFTER I've poured the propellant into the tubes.</t>
  </si>
  <si>
    <t>If you do this too, just enter the length and diameter of the grain, and diameter of the core rod.   The</t>
  </si>
  <si>
    <t>spreadsheet will calculate how full to fill that tube before inserting the core rod; avoids overfilling.</t>
  </si>
  <si>
    <t>Kn:</t>
  </si>
  <si>
    <t>This spreadsheet has two sections.  In the top section, enter the dimensions of grains and</t>
  </si>
  <si>
    <t>the nozzle throat, and it calculates the area ratio (Kn)</t>
  </si>
  <si>
    <t>In the bottom section, enter the grain dimensions and desired Kn, and it</t>
  </si>
  <si>
    <t>calculates the nozzle throat needed.</t>
  </si>
  <si>
    <t>DENSITY:</t>
  </si>
  <si>
    <t>This allows you to measure the actual density of your propellant for use in other programs</t>
  </si>
  <si>
    <t>and in the following spreadsheets.  You'll need a good scale and a graduated cylinder.</t>
  </si>
  <si>
    <t>Or you can find density from the weight of a single grain, and the weight of casting tube.</t>
  </si>
  <si>
    <t>BALLISTIC:</t>
  </si>
  <si>
    <t>Input the burn times of two neutral-burning motors ( BATES grain )</t>
  </si>
  <si>
    <t>and the spreadsheet will calculate the burn rate coefficient and the</t>
  </si>
  <si>
    <t>burn rate exponent for the propellant.  Motors must have</t>
  </si>
  <si>
    <t>different values of Kn for this program to work.</t>
  </si>
  <si>
    <t>If you move down one screen in this spreadsheet, you will find a worksheet that</t>
  </si>
  <si>
    <t>allows you to put multiple burns together for more accurate calculation of burn rate</t>
  </si>
  <si>
    <t>coefficient and burn rate exponent.  To use this part of the spreadsheet, you must know how</t>
  </si>
  <si>
    <t>to do a "linear regression" with your particular spreadsheet.</t>
  </si>
  <si>
    <t>BATESBURN:</t>
  </si>
  <si>
    <t>Once you have obtained the density and ballistic properties of your propellant,</t>
  </si>
  <si>
    <t>you can use this spreadsheet to model the propellant burn every 0.01 second for up to</t>
  </si>
  <si>
    <t>six seconds (BATES or coreburn).  The spreadsheet estimates chamber pressure, burn rate, thrust,</t>
  </si>
  <si>
    <t>and impulse every 0.01 second.  It can even compensate for nozzle erosion.</t>
  </si>
  <si>
    <t>The values given by BATESBURN are ESTIMATES only.</t>
  </si>
  <si>
    <t>Added 3 April 2000</t>
  </si>
  <si>
    <t>Kn Table</t>
  </si>
  <si>
    <t>This constructs a table of Kn values that is convenient for field use or to keep in a notebook</t>
  </si>
  <si>
    <t>Thrust stand</t>
  </si>
  <si>
    <t>A typical result from the thrust stand, for illustration only.</t>
  </si>
  <si>
    <t>Curecalc</t>
  </si>
  <si>
    <t>Calculates the amount of curative (theoretically) needed for an HTPB propellant</t>
  </si>
  <si>
    <t>Propellant designation</t>
  </si>
  <si>
    <t>Standard</t>
  </si>
  <si>
    <t>This is the propellant "name"</t>
  </si>
  <si>
    <t>Propellant density</t>
  </si>
  <si>
    <t>lb/in^3</t>
  </si>
  <si>
    <t>GRAINS TO BE CAST</t>
  </si>
  <si>
    <t>Grain #1</t>
  </si>
  <si>
    <t>Grain #2</t>
  </si>
  <si>
    <t>Grain #3</t>
  </si>
  <si>
    <t>Diameter</t>
  </si>
  <si>
    <t>Length</t>
  </si>
  <si>
    <t>Core (mandrel) dia.</t>
  </si>
  <si>
    <t>Enter core size ONLY if a mandrel will be used</t>
  </si>
  <si>
    <t>Number of grains</t>
  </si>
  <si>
    <t xml:space="preserve">   to form the core, otherwise, leave it "zero"</t>
  </si>
  <si>
    <t>Expected waste, %</t>
  </si>
  <si>
    <t>(If you are drilling the core, enter 'zero' for mandrel size)</t>
  </si>
  <si>
    <t>NEEDED</t>
  </si>
  <si>
    <t>Actual Used:</t>
  </si>
  <si>
    <t>Original batch:</t>
  </si>
  <si>
    <t>Ingredient</t>
  </si>
  <si>
    <t>THIS BATCH</t>
  </si>
  <si>
    <t>Weight</t>
  </si>
  <si>
    <t>Percent</t>
  </si>
  <si>
    <t>Ammonium perchlorate 400 um</t>
  </si>
  <si>
    <t>Ammonium perchlorate 200 um</t>
  </si>
  <si>
    <t>Ammonium perchlorate 90 um</t>
  </si>
  <si>
    <t>Aluminum atomized -400 mesh</t>
  </si>
  <si>
    <t>If only solids are placed in the first eight rows</t>
  </si>
  <si>
    <t xml:space="preserve">   the "% solids" at the bottom will be correct</t>
  </si>
  <si>
    <t>R45M HTPB</t>
  </si>
  <si>
    <t>Dioctyl adipate</t>
  </si>
  <si>
    <t>Castor oil</t>
  </si>
  <si>
    <t>Isonate 143</t>
  </si>
  <si>
    <t>IPDI</t>
  </si>
  <si>
    <t>Dibutyltin dilaurate</t>
  </si>
  <si>
    <t xml:space="preserve">   Print the spreadsheet when it's finished and punch it</t>
  </si>
  <si>
    <t xml:space="preserve">   to fit a notebook.  You can then write in actual</t>
  </si>
  <si>
    <t xml:space="preserve">   amounts, data, comments, etc.</t>
  </si>
  <si>
    <t>Total wt.</t>
  </si>
  <si>
    <t>Total wt. of original batch need not add up to 100</t>
  </si>
  <si>
    <t>Percent solids</t>
  </si>
  <si>
    <t>PREPARATION STEPS</t>
  </si>
  <si>
    <t>DATA AND COMMENTS</t>
  </si>
  <si>
    <t>Mix liquid ingredients exc. curative</t>
  </si>
  <si>
    <t>This space is for writing your comments or</t>
  </si>
  <si>
    <t>Add aluminum</t>
  </si>
  <si>
    <t xml:space="preserve">   descriptions of working steps, temp, mixing, etc. </t>
  </si>
  <si>
    <t>Add 200 um AP</t>
  </si>
  <si>
    <t>Add 90 um AP</t>
  </si>
  <si>
    <t>Add curative</t>
  </si>
  <si>
    <t>Vacuum process</t>
  </si>
  <si>
    <t>DEPTH OF FILLING WHEN USING CORE RODS</t>
  </si>
  <si>
    <t>Grain diameter, in.</t>
  </si>
  <si>
    <t>Total grain length, in.</t>
  </si>
  <si>
    <t>Core rod dia., in.</t>
  </si>
  <si>
    <t>Fill this tube to</t>
  </si>
  <si>
    <t>the following depth (in)</t>
  </si>
  <si>
    <t>before inserting core rod</t>
  </si>
  <si>
    <t>DETERMINATION OF NOZZLE DIAMETER OR AREA RATIO</t>
  </si>
  <si>
    <t xml:space="preserve">   (all grains are assumed to burn on ends as well as in the core)</t>
  </si>
  <si>
    <t>For Bates, core, and moon grains</t>
  </si>
  <si>
    <t>O.D. of propellant</t>
  </si>
  <si>
    <t>Dia. of core</t>
  </si>
  <si>
    <t>Length of each grain</t>
  </si>
  <si>
    <t>Desired Kn</t>
  </si>
  <si>
    <t>Nozzle throat (inches)</t>
  </si>
  <si>
    <t xml:space="preserve">  OR in 64ths inch</t>
  </si>
  <si>
    <t>Nozzle throat dia.</t>
  </si>
  <si>
    <t>Area ratio Kn =</t>
  </si>
  <si>
    <t>Note:  you don't have to fill in every box.  Multiple boxes are given to</t>
  </si>
  <si>
    <t>allow you to see differences in Kn/nozzle throat with different dimensions</t>
  </si>
  <si>
    <t>DETERMINATION OF DENSITY OF PROPELLANT</t>
  </si>
  <si>
    <t>To determine density, fill a graduated cylinder about half full of water.  Record the volume.</t>
  </si>
  <si>
    <t>Weigh several pieces of propellant that will fit easily in the cylinder.  Record the total weight.</t>
  </si>
  <si>
    <t>Carefully drop (without splashing) the pieces of propellant in the water.  Record the new volume.</t>
  </si>
  <si>
    <t>Volume of water initially</t>
  </si>
  <si>
    <t>milliliters</t>
  </si>
  <si>
    <t>Weight of propellant added to cylinder</t>
  </si>
  <si>
    <t>grams</t>
  </si>
  <si>
    <t>New volume of propellant and water together</t>
  </si>
  <si>
    <t>Density</t>
  </si>
  <si>
    <t>grams/mL</t>
  </si>
  <si>
    <t>lb/cu.in.</t>
  </si>
  <si>
    <t xml:space="preserve">Or you can get a fair value for density by weighing a given propellant grain.  You must </t>
  </si>
  <si>
    <t>also know the weight of an empty casting tube (it doesn't have to be the same length as your grain)</t>
  </si>
  <si>
    <t>Length of paper casting tube</t>
  </si>
  <si>
    <t>inches</t>
  </si>
  <si>
    <t>Tubing weight is</t>
  </si>
  <si>
    <t>grams/inch</t>
  </si>
  <si>
    <t>Weight of paper casting tube</t>
  </si>
  <si>
    <t>O.D. of propellant (i.d. of tube)</t>
  </si>
  <si>
    <t>Diameter of core</t>
  </si>
  <si>
    <t>Length of grain</t>
  </si>
  <si>
    <t>Weight of grain</t>
  </si>
  <si>
    <t>DETERMINATION OF BURN RATE COEFFICIENT AND EXPONENT</t>
  </si>
  <si>
    <t xml:space="preserve">   Bates grains should be neutral (length about 1.6 times the diameter) for best results</t>
  </si>
  <si>
    <t xml:space="preserve">   Record time as accurately as possible (use a camcorder if thrust stand is unavailable)</t>
  </si>
  <si>
    <t xml:space="preserve">   If Isp is not known use:</t>
  </si>
  <si>
    <t>150 for propellant using KP oxidizer</t>
  </si>
  <si>
    <t>175 for propellant using AN plus Mg, or just AP.</t>
  </si>
  <si>
    <t>190 for propellant using AP plus Al or Mg</t>
  </si>
  <si>
    <t>BATES grains</t>
  </si>
  <si>
    <t>TEST MOTOR DATA</t>
  </si>
  <si>
    <t>Motor 1</t>
  </si>
  <si>
    <t>Motor 2</t>
  </si>
  <si>
    <t>Grain dia</t>
  </si>
  <si>
    <t>Grain length</t>
  </si>
  <si>
    <t>For more accurate determination</t>
  </si>
  <si>
    <t>Core dia</t>
  </si>
  <si>
    <t>of burn rate coefficient and exponent,</t>
  </si>
  <si>
    <t>see below</t>
  </si>
  <si>
    <t>Nozzle throat dia</t>
  </si>
  <si>
    <t>Propellant Isp</t>
  </si>
  <si>
    <t>seconds</t>
  </si>
  <si>
    <t>Burn time</t>
  </si>
  <si>
    <t>PROPELLANT RESULTS</t>
  </si>
  <si>
    <t>Burn rate</t>
  </si>
  <si>
    <t>in/sec</t>
  </si>
  <si>
    <t>Kn</t>
  </si>
  <si>
    <t>Chamber pressure</t>
  </si>
  <si>
    <t>lb/sq.in.</t>
  </si>
  <si>
    <t>Burn rate coefficient</t>
  </si>
  <si>
    <t>Burn rate exponent</t>
  </si>
  <si>
    <t>CAUTION:  if the nozzle throat is more than half the core diameter</t>
  </si>
  <si>
    <t>results may be incorrect due to erosion</t>
  </si>
  <si>
    <t>This part of the spreadsheet is for advanced workers.  You may enter data from up to ten burns, to get</t>
  </si>
  <si>
    <t>a more precise value for burn rate coefficient and burn rate exponent.</t>
  </si>
  <si>
    <t>After entering the data, select from the menu TOOLS/ADVANCED MATH/REGRESSION</t>
  </si>
  <si>
    <t>Use the numbers under 'log (pressure)' as the 'independent' variable (M48 thru M57)</t>
  </si>
  <si>
    <t>Use the numbers under 'log(rate)' as the 'dependent' variable (L48 thru L57)</t>
  </si>
  <si>
    <t>Only use as many numbers in those columns as you have data for</t>
  </si>
  <si>
    <t>The burnrate coefficient and exponent appear below, in red</t>
  </si>
  <si>
    <t>Propellant Isp =</t>
  </si>
  <si>
    <t>Propellant density =</t>
  </si>
  <si>
    <t>lb/cu.in</t>
  </si>
  <si>
    <t>Dia. of</t>
  </si>
  <si>
    <t>Grain</t>
  </si>
  <si>
    <t>Core</t>
  </si>
  <si>
    <t>Number</t>
  </si>
  <si>
    <t>Nozzle</t>
  </si>
  <si>
    <t>Burn</t>
  </si>
  <si>
    <t>Chamber</t>
  </si>
  <si>
    <t>log</t>
  </si>
  <si>
    <t>dia.</t>
  </si>
  <si>
    <t>length</t>
  </si>
  <si>
    <t>dia</t>
  </si>
  <si>
    <t>of grains</t>
  </si>
  <si>
    <t>throat</t>
  </si>
  <si>
    <t>time</t>
  </si>
  <si>
    <t>rate</t>
  </si>
  <si>
    <t>pressure</t>
  </si>
  <si>
    <t>(rate)</t>
  </si>
  <si>
    <t>(pressure)</t>
  </si>
  <si>
    <t>Motor #1</t>
  </si>
  <si>
    <t>Motor #2</t>
  </si>
  <si>
    <t>Motor #3</t>
  </si>
  <si>
    <t>Motor #4</t>
  </si>
  <si>
    <t>Motor #5</t>
  </si>
  <si>
    <t>Motor #6</t>
  </si>
  <si>
    <t>Motor #7</t>
  </si>
  <si>
    <t>Motor #8</t>
  </si>
  <si>
    <t>Motor #9</t>
  </si>
  <si>
    <t>Motor #10</t>
  </si>
  <si>
    <t>Regression Output:</t>
  </si>
  <si>
    <t>Constant</t>
  </si>
  <si>
    <t>Burnrate coefficient=</t>
  </si>
  <si>
    <t>Std Err of Y Est</t>
  </si>
  <si>
    <t>Burnrate exponent=</t>
  </si>
  <si>
    <t>R Squared</t>
  </si>
  <si>
    <t>No. of Observations</t>
  </si>
  <si>
    <t>Degrees of Freedom</t>
  </si>
  <si>
    <t>X Coefficient(s)</t>
  </si>
  <si>
    <t>Std Err of Coef.</t>
  </si>
  <si>
    <t>MOTOR BURN SIMULATION FOR BATES AND COREBURNING GRAINS</t>
  </si>
  <si>
    <t>Propellant properties</t>
  </si>
  <si>
    <t>Isp*</t>
  </si>
  <si>
    <t>sec</t>
  </si>
  <si>
    <t xml:space="preserve">   Grain diameter</t>
  </si>
  <si>
    <t>in</t>
  </si>
  <si>
    <t xml:space="preserve">   Grain length</t>
  </si>
  <si>
    <t xml:space="preserve">   Core diameter</t>
  </si>
  <si>
    <t xml:space="preserve">   Number of grains</t>
  </si>
  <si>
    <t xml:space="preserve">   Nozzle throat dia.</t>
  </si>
  <si>
    <t xml:space="preserve">   Nozzle erosion rate</t>
  </si>
  <si>
    <t>inches of diameter/sec</t>
  </si>
  <si>
    <t>Correction factor</t>
  </si>
  <si>
    <t xml:space="preserve">   Propellant weight=</t>
  </si>
  <si>
    <t>CORE</t>
  </si>
  <si>
    <t>GRAIN</t>
  </si>
  <si>
    <t>NOZZLE</t>
  </si>
  <si>
    <t>THRUST</t>
  </si>
  <si>
    <t>BURN</t>
  </si>
  <si>
    <t xml:space="preserve">    T O T A L   I M P U L S E</t>
  </si>
  <si>
    <t>Time</t>
  </si>
  <si>
    <t>Pressure, psi</t>
  </si>
  <si>
    <t>DIA</t>
  </si>
  <si>
    <t>LENGTH</t>
  </si>
  <si>
    <t>THROAT</t>
  </si>
  <si>
    <t xml:space="preserve">   Kn</t>
  </si>
  <si>
    <t xml:space="preserve"> (lb, no</t>
  </si>
  <si>
    <t>RATE</t>
  </si>
  <si>
    <t>(corrected)</t>
  </si>
  <si>
    <t>psi</t>
  </si>
  <si>
    <t>(in)</t>
  </si>
  <si>
    <t>nozzle)</t>
  </si>
  <si>
    <t>(in/s)</t>
  </si>
  <si>
    <t>lb-s</t>
  </si>
  <si>
    <t>N-s</t>
  </si>
  <si>
    <t>lb</t>
  </si>
  <si>
    <t>To find burn time and total impulse, go down the column 'Core dia'</t>
  </si>
  <si>
    <t>until the 'core dia' equals the grain diameter.</t>
  </si>
  <si>
    <t>Delay</t>
  </si>
  <si>
    <t>Zinc</t>
  </si>
  <si>
    <t>Iron oxide</t>
  </si>
  <si>
    <t>R45</t>
  </si>
  <si>
    <t>MDI/DDI mixture</t>
  </si>
  <si>
    <t>Tepanol</t>
  </si>
  <si>
    <t>DOA</t>
  </si>
  <si>
    <t>Mix liquid ingredients</t>
  </si>
  <si>
    <t>Add metals</t>
  </si>
  <si>
    <t>Cure</t>
  </si>
  <si>
    <t>Lampblack</t>
  </si>
  <si>
    <t>PBAN</t>
  </si>
  <si>
    <t>System 3 epoxy</t>
  </si>
  <si>
    <t>Kn TABLES</t>
  </si>
  <si>
    <t>Constructs a table of Kn values that can be printed for field use</t>
  </si>
  <si>
    <t>Propellant dia</t>
  </si>
  <si>
    <t>Core Dia</t>
  </si>
  <si>
    <t>Nozzle throat</t>
  </si>
  <si>
    <t>"Samples per sec. = 200/1"</t>
  </si>
  <si>
    <t>"Al-PBAN</t>
  </si>
  <si>
    <t>3 grain</t>
  </si>
  <si>
    <t>0.228 throat</t>
  </si>
  <si>
    <t>61.9 g"</t>
  </si>
  <si>
    <t>Note:  the nozzle used for this test did not have an expansion</t>
  </si>
  <si>
    <t>""</t>
  </si>
  <si>
    <t>Propellant wt</t>
  </si>
  <si>
    <t>section.  That is why the specific impulse was so low.</t>
  </si>
  <si>
    <t>Burn from</t>
  </si>
  <si>
    <t>To use this spreadsheet for the thrust stand, the data from the</t>
  </si>
  <si>
    <t>to</t>
  </si>
  <si>
    <t>thrust stand must be copied into columns A and B.  Then the</t>
  </si>
  <si>
    <t>Burn from" cell is entered in E5, and the "to" cell is entered in E6.</t>
  </si>
  <si>
    <t>Maximum thrust</t>
  </si>
  <si>
    <t>Newtons</t>
  </si>
  <si>
    <t>The formulas in E8-E10 must be altered to use the new "from"</t>
  </si>
  <si>
    <t>Average thrust</t>
  </si>
  <si>
    <t>and "to" times.  Finally, the chart must be re-done.</t>
  </si>
  <si>
    <t>Total impulse</t>
  </si>
  <si>
    <t>N-seconds</t>
  </si>
  <si>
    <t>Specific impulse</t>
  </si>
  <si>
    <t>Undoubtedly there's a way to automate this.  If you do so, please post</t>
  </si>
  <si>
    <t>the spreadsheet to Arocket and Chemroc for everyone to use.</t>
  </si>
  <si>
    <t>Thanks – TWM</t>
  </si>
  <si>
    <t>Grams or</t>
  </si>
  <si>
    <t>Eq. wt.</t>
  </si>
  <si>
    <t xml:space="preserve">No. of </t>
  </si>
  <si>
    <t>percent</t>
  </si>
  <si>
    <t>equivalents</t>
  </si>
  <si>
    <t>R20</t>
  </si>
  <si>
    <t>Amount needed of:</t>
  </si>
  <si>
    <t>MDI</t>
  </si>
  <si>
    <t>For materials with a different equivalent weight</t>
  </si>
  <si>
    <t>than those given, simply change the appropriate</t>
  </si>
  <si>
    <t>DDI</t>
  </si>
  <si>
    <t>value in the "Eq. wt" column</t>
  </si>
  <si>
    <t>HDI</t>
  </si>
  <si>
    <t>TDI</t>
  </si>
  <si>
    <t>Note:  if a mixture of curatives is to be used, the amounts</t>
  </si>
  <si>
    <t>given here may be proportioned.  That is, if a 1:3 mixture</t>
  </si>
  <si>
    <t>of MDI:IPDI is to be used, that corresponds to:</t>
  </si>
  <si>
    <t xml:space="preserve">1/4 of </t>
  </si>
  <si>
    <t>or</t>
  </si>
  <si>
    <t>grams MDI</t>
  </si>
  <si>
    <t>and</t>
  </si>
  <si>
    <t>3/4 of</t>
  </si>
  <si>
    <t>grams IPDI</t>
  </si>
  <si>
    <t>Amounts calculated are STARTING ESTIMATES only.</t>
  </si>
  <si>
    <t>To adjust this spreadsheet after experimentation:</t>
  </si>
  <si>
    <t>If the propellant is too "hard" when prepared according to the results given here,</t>
  </si>
  <si>
    <t>too much curative was used.  This may mean that the equivalent weight of your</t>
  </si>
  <si>
    <t>resin (R45 or R20) was actually higher than the value used here.  To correct for</t>
  </si>
  <si>
    <t>this, increase the 'Eq. wt' used for R45 or R20 for the next batch.  When the batch</t>
  </si>
  <si>
    <t>has good properties, you have arrived at a 'reasonable' equivalent weight for the R45</t>
  </si>
  <si>
    <t>or R20, and should be able to use that value for future batches.</t>
  </si>
  <si>
    <t>To operate this spreadsheet, vary the value</t>
  </si>
  <si>
    <t>in cell B14 (the initial pressure) until the value</t>
  </si>
  <si>
    <t>in cell B15 is slightly greater than B14 (for a</t>
  </si>
  <si>
    <t>BATES motor)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</si>
</sst>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E+00"/>
    <numFmt numFmtId="166" formatCode="0.000"/>
    <numFmt numFmtId="167" formatCode="0.0"/>
    <numFmt numFmtId="168" formatCode="0.0000"/>
    <numFmt numFmtId="169" formatCode="0.00000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0"/>
      <color indexed="32"/>
      <name val="Arial"/>
      <family val="0"/>
    </font>
    <font>
      <sz val="10"/>
      <color indexed="39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59">
    <xf numFmtId="0" fontId="0" fillId="0" borderId="0" xfId="0" applyAlignment="1">
      <alignment/>
    </xf>
    <xf numFmtId="0" fontId="0" fillId="0" borderId="2" xfId="0" applyFill="1" applyAlignment="1">
      <alignment/>
    </xf>
    <xf numFmtId="2" fontId="0" fillId="0" borderId="3" xfId="0" applyNumberFormat="1" applyFill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4" xfId="0" applyFill="1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164" fontId="0" fillId="0" borderId="0" xfId="0" applyNumberFormat="1" applyAlignment="1">
      <alignment/>
    </xf>
    <xf numFmtId="0" fontId="0" fillId="0" borderId="7" xfId="0" applyFill="1" applyAlignment="1">
      <alignment/>
    </xf>
    <xf numFmtId="0" fontId="0" fillId="0" borderId="8" xfId="0" applyFill="1" applyAlignment="1">
      <alignment/>
    </xf>
    <xf numFmtId="0" fontId="0" fillId="0" borderId="9" xfId="0" applyFill="1" applyAlignment="1">
      <alignment/>
    </xf>
    <xf numFmtId="165" fontId="0" fillId="0" borderId="0" xfId="0" applyNumberFormat="1" applyAlignment="1">
      <alignment/>
    </xf>
    <xf numFmtId="0" fontId="0" fillId="0" borderId="10" xfId="0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11" xfId="0" applyFill="1" applyAlignment="1">
      <alignment/>
    </xf>
    <xf numFmtId="0" fontId="3" fillId="0" borderId="0" xfId="0" applyBorder="1" applyAlignment="1">
      <alignment/>
    </xf>
    <xf numFmtId="0" fontId="4" fillId="0" borderId="0" xfId="0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2" fontId="0" fillId="0" borderId="2" xfId="0" applyNumberFormat="1" applyFill="1" applyAlignment="1">
      <alignment/>
    </xf>
    <xf numFmtId="2" fontId="6" fillId="0" borderId="2" xfId="0" applyNumberFormat="1" applyFill="1" applyAlignment="1">
      <alignment/>
    </xf>
    <xf numFmtId="0" fontId="6" fillId="0" borderId="2" xfId="0" applyFill="1" applyAlignment="1">
      <alignment/>
    </xf>
    <xf numFmtId="0" fontId="6" fillId="0" borderId="2" xfId="0" applyFill="1" applyAlignment="1">
      <alignment/>
    </xf>
    <xf numFmtId="0" fontId="6" fillId="0" borderId="4" xfId="0" applyFill="1" applyAlignment="1">
      <alignment/>
    </xf>
    <xf numFmtId="0" fontId="6" fillId="0" borderId="0" xfId="0" applyAlignment="1">
      <alignment/>
    </xf>
    <xf numFmtId="0" fontId="7" fillId="0" borderId="2" xfId="0" applyFill="1" applyAlignment="1">
      <alignment/>
    </xf>
    <xf numFmtId="0" fontId="8" fillId="0" borderId="0" xfId="0" applyAlignment="1">
      <alignment/>
    </xf>
    <xf numFmtId="0" fontId="5" fillId="0" borderId="0" xfId="0" applyBorder="1" applyAlignment="1">
      <alignment/>
    </xf>
    <xf numFmtId="0" fontId="0" fillId="0" borderId="15" xfId="0" applyFill="1" applyAlignment="1">
      <alignment/>
    </xf>
    <xf numFmtId="2" fontId="0" fillId="0" borderId="15" xfId="0" applyNumberFormat="1" applyFill="1" applyAlignment="1">
      <alignment/>
    </xf>
    <xf numFmtId="0" fontId="7" fillId="0" borderId="0" xfId="0" applyAlignment="1">
      <alignment/>
    </xf>
    <xf numFmtId="166" fontId="7" fillId="0" borderId="2" xfId="0" applyNumberFormat="1" applyFill="1" applyAlignment="1">
      <alignment/>
    </xf>
    <xf numFmtId="168" fontId="8" fillId="0" borderId="5" xfId="0" applyNumberFormat="1" applyFill="1" applyAlignment="1">
      <alignment/>
    </xf>
    <xf numFmtId="0" fontId="7" fillId="0" borderId="2" xfId="0" applyFill="1" applyAlignment="1">
      <alignment/>
    </xf>
    <xf numFmtId="2" fontId="7" fillId="0" borderId="2" xfId="0" applyNumberFormat="1" applyFill="1" applyAlignment="1">
      <alignment/>
    </xf>
    <xf numFmtId="1" fontId="0" fillId="0" borderId="15" xfId="0" applyNumberFormat="1" applyFill="1" applyAlignment="1">
      <alignment/>
    </xf>
    <xf numFmtId="166" fontId="0" fillId="0" borderId="13" xfId="0" applyNumberFormat="1" applyFill="1" applyAlignment="1">
      <alignment/>
    </xf>
    <xf numFmtId="167" fontId="0" fillId="0" borderId="13" xfId="0" applyNumberFormat="1" applyFill="1" applyAlignment="1">
      <alignment/>
    </xf>
    <xf numFmtId="0" fontId="0" fillId="0" borderId="16" xfId="0" applyFill="1" applyAlignment="1">
      <alignment/>
    </xf>
    <xf numFmtId="0" fontId="0" fillId="0" borderId="17" xfId="0" applyFill="1" applyAlignment="1">
      <alignment/>
    </xf>
    <xf numFmtId="0" fontId="0" fillId="0" borderId="18" xfId="0" applyFill="1" applyAlignment="1">
      <alignment/>
    </xf>
    <xf numFmtId="0" fontId="0" fillId="0" borderId="1" xfId="0" applyFill="1" applyAlignment="1">
      <alignment/>
    </xf>
    <xf numFmtId="0" fontId="0" fillId="0" borderId="19" xfId="0" applyFill="1" applyAlignment="1">
      <alignment/>
    </xf>
    <xf numFmtId="0" fontId="0" fillId="0" borderId="20" xfId="0" applyFill="1" applyAlignment="1">
      <alignment/>
    </xf>
    <xf numFmtId="0" fontId="0" fillId="0" borderId="21" xfId="0" applyFill="1" applyAlignment="1">
      <alignment/>
    </xf>
    <xf numFmtId="0" fontId="0" fillId="0" borderId="22" xfId="0" applyFill="1" applyAlignment="1">
      <alignment/>
    </xf>
    <xf numFmtId="166" fontId="0" fillId="0" borderId="15" xfId="0" applyNumberFormat="1" applyFill="1" applyAlignment="1">
      <alignment/>
    </xf>
    <xf numFmtId="167" fontId="0" fillId="0" borderId="15" xfId="0" applyNumberFormat="1" applyFill="1" applyAlignment="1">
      <alignment/>
    </xf>
    <xf numFmtId="0" fontId="3" fillId="0" borderId="23" xfId="0" applyFill="1" applyBorder="1" applyAlignment="1">
      <alignment/>
    </xf>
    <xf numFmtId="0" fontId="0" fillId="0" borderId="24" xfId="0" applyFill="1" applyAlignment="1">
      <alignment/>
    </xf>
    <xf numFmtId="0" fontId="0" fillId="0" borderId="25" xfId="0" applyFill="1" applyAlignment="1">
      <alignment/>
    </xf>
    <xf numFmtId="0" fontId="3" fillId="0" borderId="0" xfId="0" applyBorder="1" applyAlignment="1">
      <alignment/>
    </xf>
    <xf numFmtId="167" fontId="0" fillId="0" borderId="2" xfId="0" applyNumberFormat="1" applyFill="1" applyAlignment="1">
      <alignment/>
    </xf>
    <xf numFmtId="0" fontId="0" fillId="0" borderId="26" xfId="0" applyFill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Al-PBAN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25"/>
          <c:y val="0.16975"/>
          <c:w val="0.85825"/>
          <c:h val="0.698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Thrust_stand!$A$30:$A$250</c:f>
              <c:numCache/>
            </c:numRef>
          </c:xVal>
          <c:yVal>
            <c:numRef>
              <c:f>Thrust_stand!$B$30:$B$250</c:f>
              <c:numCache/>
            </c:numRef>
          </c:yVal>
          <c:smooth val="0"/>
        </c:ser>
        <c:axId val="9017955"/>
        <c:axId val="14052732"/>
      </c:scatterChart>
      <c:valAx>
        <c:axId val="9017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Time,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052732"/>
        <c:crosses val="autoZero"/>
        <c:crossBetween val="midCat"/>
        <c:dispUnits/>
      </c:valAx>
      <c:valAx>
        <c:axId val="14052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Thrust,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017955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7</xdr:col>
      <xdr:colOff>19050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1828800" y="2428875"/>
        <a:ext cx="29241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customWidth="1"/>
  </cols>
  <sheetData>
    <row r="1" ht="17.25">
      <c r="A1" s="17" t="s">
        <v>0</v>
      </c>
    </row>
    <row r="2" ht="17.25">
      <c r="A2" s="17"/>
    </row>
    <row r="3" spans="1:10" ht="17.25">
      <c r="A3" s="53" t="s">
        <v>1</v>
      </c>
      <c r="B3" s="54"/>
      <c r="C3" s="54"/>
      <c r="D3" s="54"/>
      <c r="E3" s="54"/>
      <c r="F3" s="54"/>
      <c r="G3" s="54"/>
      <c r="H3" s="54"/>
      <c r="I3" s="54"/>
      <c r="J3" s="55"/>
    </row>
    <row r="4" ht="17.25">
      <c r="A4" s="56"/>
    </row>
    <row r="5" ht="15">
      <c r="A5" s="18" t="s">
        <v>2</v>
      </c>
    </row>
    <row r="6" ht="12.75">
      <c r="A6" s="32" t="s">
        <v>3</v>
      </c>
    </row>
    <row r="7" ht="12.75">
      <c r="A7" s="32" t="s">
        <v>4</v>
      </c>
    </row>
    <row r="9" spans="1:2" ht="12.75">
      <c r="A9" s="32" t="s">
        <v>5</v>
      </c>
      <c r="B9" t="s">
        <v>6</v>
      </c>
    </row>
    <row r="12" spans="1:2" ht="12.75">
      <c r="A12" s="32" t="s">
        <v>7</v>
      </c>
      <c r="B12" t="s">
        <v>8</v>
      </c>
    </row>
    <row r="14" ht="12.75">
      <c r="B14" t="s">
        <v>9</v>
      </c>
    </row>
    <row r="15" ht="12.75">
      <c r="B15" t="s">
        <v>10</v>
      </c>
    </row>
    <row r="16" ht="12.75">
      <c r="B16" t="s">
        <v>11</v>
      </c>
    </row>
    <row r="18" ht="12.75">
      <c r="B18" t="s">
        <v>12</v>
      </c>
    </row>
    <row r="21" spans="1:2" ht="12.75">
      <c r="A21" s="32" t="s">
        <v>13</v>
      </c>
      <c r="B21" t="s">
        <v>14</v>
      </c>
    </row>
    <row r="22" ht="12.75">
      <c r="B22" t="s">
        <v>15</v>
      </c>
    </row>
    <row r="23" ht="12.75">
      <c r="B23" t="s">
        <v>16</v>
      </c>
    </row>
    <row r="26" spans="1:2" ht="12.75">
      <c r="A26" s="32" t="s">
        <v>17</v>
      </c>
      <c r="B26" t="s">
        <v>18</v>
      </c>
    </row>
    <row r="27" ht="12.75">
      <c r="B27" t="s">
        <v>19</v>
      </c>
    </row>
    <row r="28" ht="12.75">
      <c r="B28" t="s">
        <v>20</v>
      </c>
    </row>
    <row r="29" ht="12.75">
      <c r="B29" t="s">
        <v>21</v>
      </c>
    </row>
    <row r="32" spans="1:2" ht="12.75">
      <c r="A32" s="32" t="s">
        <v>22</v>
      </c>
      <c r="B32" t="s">
        <v>23</v>
      </c>
    </row>
    <row r="33" ht="12.75">
      <c r="B33" t="s">
        <v>24</v>
      </c>
    </row>
    <row r="34" ht="12.75">
      <c r="B34" t="s">
        <v>25</v>
      </c>
    </row>
    <row r="37" spans="1:2" ht="12.75">
      <c r="A37" s="32" t="s">
        <v>26</v>
      </c>
      <c r="B37" t="s">
        <v>27</v>
      </c>
    </row>
    <row r="38" ht="12.75">
      <c r="B38" t="s">
        <v>28</v>
      </c>
    </row>
    <row r="39" ht="12.75">
      <c r="B39" t="s">
        <v>29</v>
      </c>
    </row>
    <row r="40" ht="12.75">
      <c r="B40" t="s">
        <v>30</v>
      </c>
    </row>
    <row r="42" ht="12.75">
      <c r="B42" t="s">
        <v>31</v>
      </c>
    </row>
    <row r="43" ht="12.75">
      <c r="B43" t="s">
        <v>32</v>
      </c>
    </row>
    <row r="44" ht="12.75">
      <c r="B44" t="s">
        <v>33</v>
      </c>
    </row>
    <row r="45" ht="12.75">
      <c r="B45" t="s">
        <v>34</v>
      </c>
    </row>
    <row r="48" spans="1:2" ht="12.75">
      <c r="A48" s="32" t="s">
        <v>35</v>
      </c>
      <c r="B48" t="s">
        <v>36</v>
      </c>
    </row>
    <row r="49" ht="12.75">
      <c r="B49" t="s">
        <v>37</v>
      </c>
    </row>
    <row r="50" ht="12.75">
      <c r="B50" t="s">
        <v>38</v>
      </c>
    </row>
    <row r="51" ht="12.75">
      <c r="B51" t="s">
        <v>39</v>
      </c>
    </row>
    <row r="53" ht="12.75">
      <c r="B53" t="s">
        <v>40</v>
      </c>
    </row>
    <row r="54" ht="12.75">
      <c r="A54" t="s">
        <v>41</v>
      </c>
    </row>
    <row r="55" spans="1:2" ht="12.75">
      <c r="A55" s="32" t="s">
        <v>42</v>
      </c>
      <c r="B55" t="s">
        <v>43</v>
      </c>
    </row>
    <row r="56" ht="12.75">
      <c r="A56" s="32"/>
    </row>
    <row r="57" spans="1:2" ht="12.75">
      <c r="A57" s="32" t="s">
        <v>44</v>
      </c>
      <c r="B57" t="s">
        <v>45</v>
      </c>
    </row>
    <row r="58" ht="12.75">
      <c r="A58" s="32"/>
    </row>
    <row r="59" spans="1:2" ht="12.75">
      <c r="A59" s="32" t="s">
        <v>46</v>
      </c>
      <c r="B59" t="s">
        <v>47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4" sqref="A14"/>
    </sheetView>
  </sheetViews>
  <sheetFormatPr defaultColWidth="9.140625" defaultRowHeight="12.75"/>
  <cols>
    <col min="1" max="1" width="27.7109375" style="0" customWidth="1"/>
    <col min="2" max="5" width="13.00390625" style="0" customWidth="1"/>
  </cols>
  <sheetData>
    <row r="1" spans="1:2" ht="12.75">
      <c r="A1" t="s">
        <v>48</v>
      </c>
      <c r="B1" s="30" t="s">
        <v>49</v>
      </c>
    </row>
    <row r="2" spans="1:3" ht="12.75">
      <c r="A2" t="s">
        <v>51</v>
      </c>
      <c r="B2" s="30">
        <v>0.06</v>
      </c>
      <c r="C2" t="s">
        <v>52</v>
      </c>
    </row>
    <row r="4" ht="12.75">
      <c r="A4" t="s">
        <v>53</v>
      </c>
    </row>
    <row r="5" spans="2:4" ht="12.75">
      <c r="B5" t="s">
        <v>54</v>
      </c>
      <c r="C5" t="s">
        <v>55</v>
      </c>
      <c r="D5" t="s">
        <v>56</v>
      </c>
    </row>
    <row r="6" spans="1:5" ht="12.75">
      <c r="A6" t="s">
        <v>57</v>
      </c>
      <c r="B6" s="30">
        <v>0.95</v>
      </c>
      <c r="C6" s="30">
        <v>1.28</v>
      </c>
      <c r="D6" s="30">
        <v>0.75</v>
      </c>
      <c r="E6" s="7"/>
    </row>
    <row r="7" spans="1:5" ht="12.75">
      <c r="A7" t="s">
        <v>58</v>
      </c>
      <c r="B7" s="30">
        <v>1.5</v>
      </c>
      <c r="C7" s="30">
        <v>2.125</v>
      </c>
      <c r="D7" s="30">
        <v>1.25</v>
      </c>
      <c r="E7" s="7"/>
    </row>
    <row r="8" spans="1:5" ht="12.75">
      <c r="A8" t="s">
        <v>59</v>
      </c>
      <c r="B8" s="30">
        <v>0.375</v>
      </c>
      <c r="C8" s="30">
        <v>0.5</v>
      </c>
      <c r="D8" s="30">
        <v>0</v>
      </c>
      <c r="E8" s="7"/>
    </row>
    <row r="9" spans="1:5" ht="12.75">
      <c r="A9" t="s">
        <v>61</v>
      </c>
      <c r="B9" s="38">
        <v>6</v>
      </c>
      <c r="C9" s="38">
        <v>4</v>
      </c>
      <c r="D9" s="30">
        <v>0</v>
      </c>
      <c r="E9" s="7"/>
    </row>
    <row r="10" spans="1:3" ht="12.75">
      <c r="A10" t="s">
        <v>63</v>
      </c>
      <c r="B10" s="30">
        <v>2</v>
      </c>
      <c r="C10" s="5"/>
    </row>
    <row r="12" spans="2:5" ht="12.75">
      <c r="B12" t="s">
        <v>65</v>
      </c>
      <c r="C12" t="s">
        <v>66</v>
      </c>
      <c r="E12" t="s">
        <v>67</v>
      </c>
    </row>
    <row r="13" spans="1:6" ht="12.75">
      <c r="A13" t="s">
        <v>68</v>
      </c>
      <c r="B13" t="s">
        <v>69</v>
      </c>
      <c r="E13" t="s">
        <v>70</v>
      </c>
      <c r="F13" t="s">
        <v>71</v>
      </c>
    </row>
    <row r="14" spans="1:6" ht="12.75">
      <c r="A14" s="35" t="s">
        <v>72</v>
      </c>
      <c r="B14" s="2">
        <f aca="true" t="shared" si="0" ref="B14:B29">(E14/$E$32)*$B$32</f>
        <v>218.36646210992487</v>
      </c>
      <c r="C14" s="6"/>
      <c r="D14" s="3"/>
      <c r="E14" s="39">
        <v>50</v>
      </c>
      <c r="F14" s="8">
        <f aca="true" t="shared" si="1" ref="F14:F29">E14/$E$32</f>
        <v>0.5370569280343717</v>
      </c>
    </row>
    <row r="15" spans="1:6" ht="12.75">
      <c r="A15" s="35" t="s">
        <v>73</v>
      </c>
      <c r="B15" s="2">
        <f t="shared" si="0"/>
        <v>52.40795090638197</v>
      </c>
      <c r="C15" s="6"/>
      <c r="D15" s="3"/>
      <c r="E15" s="39">
        <v>12</v>
      </c>
      <c r="F15" s="8">
        <f t="shared" si="1"/>
        <v>0.1288936627282492</v>
      </c>
    </row>
    <row r="16" spans="1:6" ht="12.75">
      <c r="A16" s="35" t="s">
        <v>74</v>
      </c>
      <c r="B16" s="2">
        <f t="shared" si="0"/>
        <v>13.101987726595492</v>
      </c>
      <c r="C16" s="6"/>
      <c r="D16" s="3"/>
      <c r="E16" s="39">
        <v>3</v>
      </c>
      <c r="F16" s="8">
        <f t="shared" si="1"/>
        <v>0.0322234156820623</v>
      </c>
    </row>
    <row r="17" spans="1:6" ht="12.75">
      <c r="A17" s="35" t="s">
        <v>75</v>
      </c>
      <c r="B17" s="2">
        <f t="shared" si="0"/>
        <v>26.203975453190985</v>
      </c>
      <c r="C17" s="6"/>
      <c r="D17" s="3"/>
      <c r="E17" s="39">
        <v>6</v>
      </c>
      <c r="F17" s="8">
        <f t="shared" si="1"/>
        <v>0.0644468313641246</v>
      </c>
    </row>
    <row r="18" spans="1:6" ht="12.75">
      <c r="A18" s="35"/>
      <c r="B18" s="2">
        <f t="shared" si="0"/>
        <v>0</v>
      </c>
      <c r="C18" s="6"/>
      <c r="D18" s="3"/>
      <c r="E18" s="39"/>
      <c r="F18" s="8">
        <f t="shared" si="1"/>
        <v>0</v>
      </c>
    </row>
    <row r="19" spans="1:6" ht="12.75">
      <c r="A19" s="35"/>
      <c r="B19" s="2">
        <f t="shared" si="0"/>
        <v>0</v>
      </c>
      <c r="C19" s="6"/>
      <c r="D19" s="3"/>
      <c r="E19" s="39"/>
      <c r="F19" s="8">
        <f t="shared" si="1"/>
        <v>0</v>
      </c>
    </row>
    <row r="20" spans="1:6" ht="12.75">
      <c r="A20" s="35"/>
      <c r="B20" s="2">
        <f t="shared" si="0"/>
        <v>0</v>
      </c>
      <c r="C20" s="6"/>
      <c r="D20" s="3"/>
      <c r="E20" s="39"/>
      <c r="F20" s="8">
        <f t="shared" si="1"/>
        <v>0</v>
      </c>
    </row>
    <row r="21" spans="1:6" ht="12.75">
      <c r="A21" s="35"/>
      <c r="B21" s="2">
        <f t="shared" si="0"/>
        <v>0</v>
      </c>
      <c r="C21" s="6"/>
      <c r="D21" s="3"/>
      <c r="E21" s="39"/>
      <c r="F21" s="8">
        <f t="shared" si="1"/>
        <v>0</v>
      </c>
    </row>
    <row r="22" spans="1:6" ht="12.75">
      <c r="A22" s="35" t="s">
        <v>78</v>
      </c>
      <c r="B22" s="2">
        <f t="shared" si="0"/>
        <v>52.40795090638197</v>
      </c>
      <c r="C22" s="6"/>
      <c r="D22" s="3"/>
      <c r="E22" s="39">
        <v>12</v>
      </c>
      <c r="F22" s="8">
        <f t="shared" si="1"/>
        <v>0.1288936627282492</v>
      </c>
    </row>
    <row r="23" spans="1:6" ht="12.75">
      <c r="A23" s="35" t="s">
        <v>79</v>
      </c>
      <c r="B23" s="2">
        <f t="shared" si="0"/>
        <v>24.020310832091734</v>
      </c>
      <c r="C23" s="6"/>
      <c r="D23" s="3"/>
      <c r="E23" s="39">
        <v>5.5</v>
      </c>
      <c r="F23" s="8">
        <f t="shared" si="1"/>
        <v>0.05907626208378088</v>
      </c>
    </row>
    <row r="24" spans="1:6" ht="12.75">
      <c r="A24" s="35" t="s">
        <v>80</v>
      </c>
      <c r="B24" s="2">
        <f t="shared" si="0"/>
        <v>4.3673292421984975</v>
      </c>
      <c r="C24" s="6"/>
      <c r="D24" s="3"/>
      <c r="E24" s="39">
        <v>1</v>
      </c>
      <c r="F24" s="8">
        <f t="shared" si="1"/>
        <v>0.010741138560687433</v>
      </c>
    </row>
    <row r="25" spans="1:6" ht="12.75">
      <c r="A25" s="35" t="s">
        <v>81</v>
      </c>
      <c r="B25" s="2">
        <f t="shared" si="0"/>
        <v>6.550993863297746</v>
      </c>
      <c r="C25" s="6"/>
      <c r="D25" s="3"/>
      <c r="E25" s="39">
        <v>1.5</v>
      </c>
      <c r="F25" s="8">
        <f t="shared" si="1"/>
        <v>0.01611170784103115</v>
      </c>
    </row>
    <row r="26" spans="1:6" ht="12.75">
      <c r="A26" s="35" t="s">
        <v>82</v>
      </c>
      <c r="B26" s="2">
        <f t="shared" si="0"/>
        <v>8.734658484396995</v>
      </c>
      <c r="C26" s="6"/>
      <c r="E26" s="39">
        <v>2</v>
      </c>
      <c r="F26" s="8">
        <f t="shared" si="1"/>
        <v>0.021482277121374866</v>
      </c>
    </row>
    <row r="27" spans="1:6" ht="12.75">
      <c r="A27" s="35" t="s">
        <v>83</v>
      </c>
      <c r="B27" s="2">
        <f t="shared" si="0"/>
        <v>0.43673292421984977</v>
      </c>
      <c r="C27" s="6"/>
      <c r="E27" s="39">
        <v>0.1</v>
      </c>
      <c r="F27" s="8">
        <f t="shared" si="1"/>
        <v>0.0010741138560687435</v>
      </c>
    </row>
    <row r="28" spans="1:6" ht="12.75">
      <c r="A28" s="35"/>
      <c r="B28" s="2">
        <f t="shared" si="0"/>
        <v>0</v>
      </c>
      <c r="C28" s="6"/>
      <c r="E28" s="39"/>
      <c r="F28" s="8">
        <f t="shared" si="1"/>
        <v>0</v>
      </c>
    </row>
    <row r="29" spans="1:6" ht="12.75">
      <c r="A29" s="35"/>
      <c r="B29" s="2">
        <f t="shared" si="0"/>
        <v>0</v>
      </c>
      <c r="C29" s="6"/>
      <c r="E29" s="39"/>
      <c r="F29" s="8">
        <f t="shared" si="1"/>
        <v>0</v>
      </c>
    </row>
    <row r="32" spans="1:5" ht="12.75">
      <c r="A32" t="s">
        <v>87</v>
      </c>
      <c r="B32" s="3">
        <f>(((((B6/2)^2-(B8/2)^2)*3.14*B7*B9)+((C6/2)^2-(C8/2)^2)*3.14*C7*C9)+(((D6/2)^2-(D8/2)^2)*3.14*D7*D9))*(453.6*B2)*(1+(B10/100))</f>
        <v>406.5983524486801</v>
      </c>
      <c r="D32" s="3"/>
      <c r="E32">
        <f>SUM(E14:E29)</f>
        <v>93.1</v>
      </c>
    </row>
    <row r="33" spans="1:4" ht="12.75">
      <c r="A33" t="s">
        <v>89</v>
      </c>
      <c r="B33" s="4">
        <f>SUM(B14:B21)/$B$32</f>
        <v>0.7626208378088077</v>
      </c>
      <c r="D33" s="3"/>
    </row>
    <row r="35" spans="1:2" ht="12.75">
      <c r="A35" t="s">
        <v>90</v>
      </c>
      <c r="B35" t="s">
        <v>91</v>
      </c>
    </row>
    <row r="36" spans="1:6" ht="12.75">
      <c r="A36" t="s">
        <v>267</v>
      </c>
      <c r="B36" s="11"/>
      <c r="C36" s="10"/>
      <c r="D36" s="10"/>
      <c r="E36" s="10"/>
      <c r="F36" s="7"/>
    </row>
    <row r="37" spans="1:6" ht="12.75">
      <c r="A37" t="s">
        <v>268</v>
      </c>
      <c r="B37" s="11"/>
      <c r="C37" s="10"/>
      <c r="D37" s="10"/>
      <c r="E37" s="10"/>
      <c r="F37" s="7"/>
    </row>
    <row r="38" spans="1:6" ht="12.75">
      <c r="A38" t="s">
        <v>98</v>
      </c>
      <c r="B38" s="11"/>
      <c r="C38" s="10"/>
      <c r="D38" s="10"/>
      <c r="E38" s="10"/>
      <c r="F38" s="7"/>
    </row>
    <row r="39" spans="1:6" ht="12.75">
      <c r="A39" t="s">
        <v>99</v>
      </c>
      <c r="B39" s="11"/>
      <c r="C39" s="10"/>
      <c r="D39" s="10"/>
      <c r="E39" s="10"/>
      <c r="F39" s="7"/>
    </row>
    <row r="40" spans="2:6" ht="12.75">
      <c r="B40" s="11"/>
      <c r="C40" s="10"/>
      <c r="D40" s="10"/>
      <c r="E40" s="10"/>
      <c r="F40" s="7"/>
    </row>
    <row r="41" spans="2:6" ht="12.75">
      <c r="B41" s="11"/>
      <c r="C41" s="10"/>
      <c r="D41" s="10"/>
      <c r="E41" s="10"/>
      <c r="F41" s="7"/>
    </row>
    <row r="42" spans="1:6" ht="12.75">
      <c r="A42" t="s">
        <v>269</v>
      </c>
      <c r="B42" s="11"/>
      <c r="C42" s="10"/>
      <c r="D42" s="10"/>
      <c r="E42" s="10"/>
      <c r="F42" s="7"/>
    </row>
    <row r="43" spans="2:6" ht="12.75">
      <c r="B43" s="11"/>
      <c r="C43" s="10"/>
      <c r="D43" s="10"/>
      <c r="E43" s="10"/>
      <c r="F43" s="7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5" width="13.00390625" style="0" customWidth="1"/>
  </cols>
  <sheetData>
    <row r="1" spans="1:2" ht="12.75">
      <c r="A1" t="s">
        <v>48</v>
      </c>
      <c r="B1" s="30" t="s">
        <v>49</v>
      </c>
    </row>
    <row r="2" spans="1:3" ht="12.75">
      <c r="A2" t="s">
        <v>51</v>
      </c>
      <c r="B2" s="30">
        <v>0.06</v>
      </c>
      <c r="C2" t="s">
        <v>52</v>
      </c>
    </row>
    <row r="4" ht="12.75">
      <c r="A4" t="s">
        <v>53</v>
      </c>
    </row>
    <row r="5" spans="2:4" ht="12.75">
      <c r="B5" t="s">
        <v>54</v>
      </c>
      <c r="C5" t="s">
        <v>55</v>
      </c>
      <c r="D5" t="s">
        <v>56</v>
      </c>
    </row>
    <row r="6" spans="1:5" ht="12.75">
      <c r="A6" t="s">
        <v>57</v>
      </c>
      <c r="B6" s="30">
        <v>0.93</v>
      </c>
      <c r="C6" s="30">
        <v>0.71</v>
      </c>
      <c r="D6" s="30">
        <v>1.28</v>
      </c>
      <c r="E6" s="7"/>
    </row>
    <row r="7" spans="1:5" ht="12.75">
      <c r="A7" t="s">
        <v>58</v>
      </c>
      <c r="B7" s="30">
        <v>22</v>
      </c>
      <c r="C7" s="30">
        <v>16</v>
      </c>
      <c r="D7" s="30">
        <v>16</v>
      </c>
      <c r="E7" s="7"/>
    </row>
    <row r="8" spans="1:5" ht="12.75">
      <c r="A8" t="s">
        <v>59</v>
      </c>
      <c r="B8" s="30">
        <v>0.375</v>
      </c>
      <c r="C8" s="30">
        <v>0</v>
      </c>
      <c r="D8" s="30">
        <v>0.5</v>
      </c>
      <c r="E8" s="7"/>
    </row>
    <row r="9" spans="1:5" ht="12.75">
      <c r="A9" t="s">
        <v>61</v>
      </c>
      <c r="B9" s="38">
        <v>2</v>
      </c>
      <c r="C9" s="38">
        <v>2</v>
      </c>
      <c r="D9" s="30">
        <v>2</v>
      </c>
      <c r="E9" s="7"/>
    </row>
    <row r="10" spans="1:3" ht="12.75">
      <c r="A10" t="s">
        <v>63</v>
      </c>
      <c r="B10" s="30">
        <v>0</v>
      </c>
      <c r="C10" s="5"/>
    </row>
    <row r="12" spans="2:5" ht="12.75">
      <c r="B12" t="s">
        <v>65</v>
      </c>
      <c r="C12" t="s">
        <v>66</v>
      </c>
      <c r="E12" t="s">
        <v>67</v>
      </c>
    </row>
    <row r="13" spans="1:6" ht="12.75">
      <c r="A13" t="s">
        <v>68</v>
      </c>
      <c r="B13" t="s">
        <v>69</v>
      </c>
      <c r="E13" t="s">
        <v>70</v>
      </c>
      <c r="F13" t="s">
        <v>71</v>
      </c>
    </row>
    <row r="14" spans="1:6" ht="12.75">
      <c r="A14" s="35" t="s">
        <v>72</v>
      </c>
      <c r="B14" s="2">
        <f aca="true" t="shared" si="0" ref="B14:B29">(E14/$E$32)*$B$32</f>
        <v>341.1617996291758</v>
      </c>
      <c r="C14" s="6"/>
      <c r="D14" s="3"/>
      <c r="E14" s="39">
        <v>102.7</v>
      </c>
      <c r="F14" s="8">
        <f aca="true" t="shared" si="1" ref="F14:F29">E14/$E$32</f>
        <v>0.17276764686091114</v>
      </c>
    </row>
    <row r="15" spans="1:6" ht="12.75">
      <c r="A15" s="35" t="s">
        <v>73</v>
      </c>
      <c r="B15" s="2">
        <f t="shared" si="0"/>
        <v>1023.4853988875274</v>
      </c>
      <c r="C15" s="6"/>
      <c r="D15" s="3"/>
      <c r="E15" s="39">
        <v>308.1</v>
      </c>
      <c r="F15" s="8">
        <f t="shared" si="1"/>
        <v>0.5183029405827334</v>
      </c>
    </row>
    <row r="16" spans="1:6" ht="12.75">
      <c r="A16" s="35" t="s">
        <v>74</v>
      </c>
      <c r="B16" s="2">
        <f t="shared" si="0"/>
        <v>204.63064125761662</v>
      </c>
      <c r="C16" s="6"/>
      <c r="D16" s="3"/>
      <c r="E16" s="39">
        <v>61.6</v>
      </c>
      <c r="F16" s="8">
        <f t="shared" si="1"/>
        <v>0.10362694300518135</v>
      </c>
    </row>
    <row r="17" spans="1:6" ht="12.75">
      <c r="A17" s="35" t="s">
        <v>270</v>
      </c>
      <c r="B17" s="2">
        <f t="shared" si="0"/>
        <v>2.1260326364427704</v>
      </c>
      <c r="C17" s="6"/>
      <c r="D17" s="3"/>
      <c r="E17" s="39">
        <v>0.64</v>
      </c>
      <c r="F17" s="8">
        <f t="shared" si="1"/>
        <v>0.001076643563690196</v>
      </c>
    </row>
    <row r="18" spans="1:6" ht="12.75">
      <c r="A18" s="35"/>
      <c r="B18" s="2">
        <f t="shared" si="0"/>
        <v>0</v>
      </c>
      <c r="C18" s="6"/>
      <c r="D18" s="3"/>
      <c r="E18" s="39"/>
      <c r="F18" s="8">
        <f t="shared" si="1"/>
        <v>0</v>
      </c>
    </row>
    <row r="19" spans="1:6" ht="12.75">
      <c r="A19" s="35"/>
      <c r="B19" s="2">
        <f t="shared" si="0"/>
        <v>0</v>
      </c>
      <c r="C19" s="6"/>
      <c r="D19" s="3"/>
      <c r="E19" s="39"/>
      <c r="F19" s="8">
        <f t="shared" si="1"/>
        <v>0</v>
      </c>
    </row>
    <row r="20" spans="1:6" ht="12.75">
      <c r="A20" s="35"/>
      <c r="B20" s="2">
        <f t="shared" si="0"/>
        <v>0</v>
      </c>
      <c r="C20" s="6"/>
      <c r="D20" s="3"/>
      <c r="E20" s="39"/>
      <c r="F20" s="8">
        <f t="shared" si="1"/>
        <v>0</v>
      </c>
    </row>
    <row r="21" spans="1:6" ht="12.75">
      <c r="A21" s="35"/>
      <c r="B21" s="2">
        <f t="shared" si="0"/>
        <v>0</v>
      </c>
      <c r="C21" s="6"/>
      <c r="D21" s="3"/>
      <c r="E21" s="39"/>
      <c r="F21" s="8">
        <f t="shared" si="1"/>
        <v>0</v>
      </c>
    </row>
    <row r="22" spans="1:6" ht="12.75">
      <c r="A22" s="35" t="s">
        <v>271</v>
      </c>
      <c r="B22" s="2">
        <f t="shared" si="0"/>
        <v>322.5590140603015</v>
      </c>
      <c r="C22" s="6"/>
      <c r="D22" s="3"/>
      <c r="E22" s="39">
        <v>97.1</v>
      </c>
      <c r="F22" s="8">
        <f t="shared" si="1"/>
        <v>0.1633470156786219</v>
      </c>
    </row>
    <row r="23" spans="1:6" ht="12.75">
      <c r="A23" s="35" t="s">
        <v>79</v>
      </c>
      <c r="B23" s="2">
        <f t="shared" si="0"/>
        <v>9.965777983325484</v>
      </c>
      <c r="C23" s="6"/>
      <c r="D23" s="3"/>
      <c r="E23" s="39">
        <v>3</v>
      </c>
      <c r="F23" s="8">
        <f t="shared" si="1"/>
        <v>0.005046766704797793</v>
      </c>
    </row>
    <row r="24" spans="1:6" ht="12.75">
      <c r="A24" s="35" t="s">
        <v>272</v>
      </c>
      <c r="B24" s="2">
        <f t="shared" si="0"/>
        <v>70.75702368161095</v>
      </c>
      <c r="C24" s="6"/>
      <c r="D24" s="3"/>
      <c r="E24" s="39">
        <v>21.3</v>
      </c>
      <c r="F24" s="8">
        <f t="shared" si="1"/>
        <v>0.035832043604064334</v>
      </c>
    </row>
    <row r="25" spans="1:6" ht="12.75">
      <c r="A25" s="35"/>
      <c r="B25" s="2">
        <f t="shared" si="0"/>
        <v>0</v>
      </c>
      <c r="C25" s="6"/>
      <c r="D25" s="3"/>
      <c r="E25" s="39"/>
      <c r="F25" s="8">
        <f t="shared" si="1"/>
        <v>0</v>
      </c>
    </row>
    <row r="26" spans="1:6" ht="12.75">
      <c r="A26" s="35"/>
      <c r="B26" s="2">
        <f t="shared" si="0"/>
        <v>0</v>
      </c>
      <c r="C26" s="6"/>
      <c r="E26" s="39"/>
      <c r="F26" s="8">
        <f t="shared" si="1"/>
        <v>0</v>
      </c>
    </row>
    <row r="27" spans="1:6" ht="12.75">
      <c r="A27" s="35"/>
      <c r="B27" s="2">
        <f t="shared" si="0"/>
        <v>0</v>
      </c>
      <c r="C27" s="6"/>
      <c r="E27" s="39"/>
      <c r="F27" s="8">
        <f t="shared" si="1"/>
        <v>0</v>
      </c>
    </row>
    <row r="28" spans="1:6" ht="12.75">
      <c r="A28" s="35"/>
      <c r="B28" s="2">
        <f t="shared" si="0"/>
        <v>0</v>
      </c>
      <c r="C28" s="6"/>
      <c r="E28" s="39"/>
      <c r="F28" s="8">
        <f t="shared" si="1"/>
        <v>0</v>
      </c>
    </row>
    <row r="29" spans="1:6" ht="12.75">
      <c r="A29" s="35"/>
      <c r="B29" s="2">
        <f t="shared" si="0"/>
        <v>0</v>
      </c>
      <c r="C29" s="6"/>
      <c r="E29" s="39"/>
      <c r="F29" s="8">
        <f t="shared" si="1"/>
        <v>0</v>
      </c>
    </row>
    <row r="32" spans="1:5" ht="12.75">
      <c r="A32" t="s">
        <v>87</v>
      </c>
      <c r="B32" s="3">
        <f>(((((B6/2)^2-(B8/2)^2)*3.14*B7*B9)+((C6/2)^2-(C8/2)^2)*3.14*C7*C9)+(((D6/2)^2-(D8/2)^2)*3.14*D7*D9))*(453.6*B2)*(1+(B10/100))</f>
        <v>1974.6856881360002</v>
      </c>
      <c r="D32" s="3"/>
      <c r="E32">
        <f>SUM(E14:E29)</f>
        <v>594.4399999999999</v>
      </c>
    </row>
    <row r="33" spans="1:4" ht="12.75">
      <c r="A33" t="s">
        <v>89</v>
      </c>
      <c r="B33" s="4">
        <f>SUM(B14:B21)/$B$32</f>
        <v>0.795774174012516</v>
      </c>
      <c r="D33" s="3"/>
    </row>
    <row r="35" spans="1:2" ht="12.75">
      <c r="A35" t="s">
        <v>90</v>
      </c>
      <c r="B35" t="s">
        <v>91</v>
      </c>
    </row>
    <row r="36" spans="1:6" ht="12.75">
      <c r="A36" t="s">
        <v>267</v>
      </c>
      <c r="B36" s="11"/>
      <c r="C36" s="10"/>
      <c r="D36" s="10"/>
      <c r="E36" s="10"/>
      <c r="F36" s="7"/>
    </row>
    <row r="37" spans="1:6" ht="12.75">
      <c r="A37" t="s">
        <v>268</v>
      </c>
      <c r="B37" s="11"/>
      <c r="C37" s="10"/>
      <c r="D37" s="10"/>
      <c r="E37" s="10"/>
      <c r="F37" s="7"/>
    </row>
    <row r="38" spans="1:6" ht="12.75">
      <c r="A38" t="s">
        <v>98</v>
      </c>
      <c r="B38" s="11"/>
      <c r="C38" s="10"/>
      <c r="D38" s="10"/>
      <c r="E38" s="10"/>
      <c r="F38" s="7"/>
    </row>
    <row r="39" spans="1:6" ht="12.75">
      <c r="A39" t="s">
        <v>99</v>
      </c>
      <c r="B39" s="11"/>
      <c r="C39" s="10"/>
      <c r="D39" s="10"/>
      <c r="E39" s="10"/>
      <c r="F39" s="7"/>
    </row>
    <row r="40" spans="2:6" ht="12.75">
      <c r="B40" s="11"/>
      <c r="C40" s="10"/>
      <c r="D40" s="10"/>
      <c r="E40" s="10"/>
      <c r="F40" s="7"/>
    </row>
    <row r="41" spans="2:6" ht="12.75">
      <c r="B41" s="11"/>
      <c r="C41" s="10"/>
      <c r="D41" s="10"/>
      <c r="E41" s="10"/>
      <c r="F41" s="7"/>
    </row>
    <row r="42" spans="1:6" ht="12.75">
      <c r="A42" t="s">
        <v>269</v>
      </c>
      <c r="B42" s="11"/>
      <c r="C42" s="10"/>
      <c r="D42" s="10"/>
      <c r="E42" s="10"/>
      <c r="F42" s="7"/>
    </row>
    <row r="43" spans="2:6" ht="12.75">
      <c r="B43" s="11"/>
      <c r="C43" s="10"/>
      <c r="D43" s="10"/>
      <c r="E43" s="10"/>
      <c r="F43" s="7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B19" sqref="B19"/>
    </sheetView>
  </sheetViews>
  <sheetFormatPr defaultColWidth="9.140625" defaultRowHeight="12.75"/>
  <cols>
    <col min="1" max="1" width="27.7109375" style="0" customWidth="1"/>
    <col min="2" max="5" width="13.00390625" style="0" customWidth="1"/>
  </cols>
  <sheetData>
    <row r="1" spans="1:2" ht="12.75">
      <c r="A1" t="s">
        <v>48</v>
      </c>
      <c r="B1" s="30" t="s">
        <v>49</v>
      </c>
    </row>
    <row r="2" spans="1:3" ht="12.75">
      <c r="A2" t="s">
        <v>51</v>
      </c>
      <c r="B2" s="30">
        <v>0.06</v>
      </c>
      <c r="C2" t="s">
        <v>52</v>
      </c>
    </row>
    <row r="4" ht="12.75">
      <c r="A4" t="s">
        <v>53</v>
      </c>
    </row>
    <row r="5" spans="2:4" ht="12.75">
      <c r="B5" t="s">
        <v>54</v>
      </c>
      <c r="C5" t="s">
        <v>55</v>
      </c>
      <c r="D5" t="s">
        <v>56</v>
      </c>
    </row>
    <row r="6" spans="1:5" ht="12.75">
      <c r="A6" t="s">
        <v>57</v>
      </c>
      <c r="B6" s="30">
        <v>0.95</v>
      </c>
      <c r="C6" s="30">
        <v>1.28</v>
      </c>
      <c r="D6" s="30">
        <v>0.75</v>
      </c>
      <c r="E6" s="7"/>
    </row>
    <row r="7" spans="1:5" ht="12.75">
      <c r="A7" t="s">
        <v>58</v>
      </c>
      <c r="B7" s="30">
        <v>1.5</v>
      </c>
      <c r="C7" s="30">
        <v>2.125</v>
      </c>
      <c r="D7" s="30">
        <v>1.25</v>
      </c>
      <c r="E7" s="7"/>
    </row>
    <row r="8" spans="1:5" ht="12.75">
      <c r="A8" t="s">
        <v>59</v>
      </c>
      <c r="B8" s="30">
        <v>0.375</v>
      </c>
      <c r="C8" s="30">
        <v>0.5</v>
      </c>
      <c r="D8" s="30">
        <v>0</v>
      </c>
      <c r="E8" s="7"/>
    </row>
    <row r="9" spans="1:5" ht="12.75">
      <c r="A9" t="s">
        <v>61</v>
      </c>
      <c r="B9" s="38">
        <v>6</v>
      </c>
      <c r="C9" s="38">
        <v>4</v>
      </c>
      <c r="D9" s="30">
        <v>0</v>
      </c>
      <c r="E9" s="7"/>
    </row>
    <row r="10" spans="1:3" ht="12.75">
      <c r="A10" t="s">
        <v>63</v>
      </c>
      <c r="B10" s="30">
        <v>2</v>
      </c>
      <c r="C10" s="5"/>
    </row>
    <row r="12" spans="2:5" ht="12.75">
      <c r="B12" t="s">
        <v>65</v>
      </c>
      <c r="C12" t="s">
        <v>66</v>
      </c>
      <c r="E12" t="s">
        <v>67</v>
      </c>
    </row>
    <row r="13" spans="1:6" ht="12.75">
      <c r="A13" t="s">
        <v>68</v>
      </c>
      <c r="B13" t="s">
        <v>69</v>
      </c>
      <c r="E13" t="s">
        <v>70</v>
      </c>
      <c r="F13" t="s">
        <v>71</v>
      </c>
    </row>
    <row r="14" spans="1:6" ht="12.75">
      <c r="A14" s="35" t="s">
        <v>72</v>
      </c>
      <c r="B14" s="2">
        <f aca="true" t="shared" si="0" ref="B14:B29">(E14/$E$32)*$B$32</f>
        <v>218.36646210992487</v>
      </c>
      <c r="C14" s="6"/>
      <c r="D14" s="3"/>
      <c r="E14" s="39">
        <v>50</v>
      </c>
      <c r="F14" s="8">
        <f aca="true" t="shared" si="1" ref="F14:F29">E14/$E$32</f>
        <v>0.5370569280343717</v>
      </c>
    </row>
    <row r="15" spans="1:6" ht="12.75">
      <c r="A15" s="35" t="s">
        <v>73</v>
      </c>
      <c r="B15" s="2">
        <f t="shared" si="0"/>
        <v>52.40795090638197</v>
      </c>
      <c r="C15" s="6"/>
      <c r="D15" s="3"/>
      <c r="E15" s="39">
        <v>12</v>
      </c>
      <c r="F15" s="8">
        <f t="shared" si="1"/>
        <v>0.1288936627282492</v>
      </c>
    </row>
    <row r="16" spans="1:6" ht="12.75">
      <c r="A16" s="35" t="s">
        <v>74</v>
      </c>
      <c r="B16" s="2">
        <f t="shared" si="0"/>
        <v>13.101987726595492</v>
      </c>
      <c r="C16" s="6"/>
      <c r="D16" s="3"/>
      <c r="E16" s="39">
        <v>3</v>
      </c>
      <c r="F16" s="8">
        <f t="shared" si="1"/>
        <v>0.0322234156820623</v>
      </c>
    </row>
    <row r="17" spans="1:6" ht="12.75">
      <c r="A17" s="35" t="s">
        <v>75</v>
      </c>
      <c r="B17" s="2">
        <f t="shared" si="0"/>
        <v>26.203975453190985</v>
      </c>
      <c r="C17" s="6"/>
      <c r="D17" s="3"/>
      <c r="E17" s="39">
        <v>6</v>
      </c>
      <c r="F17" s="8">
        <f t="shared" si="1"/>
        <v>0.0644468313641246</v>
      </c>
    </row>
    <row r="18" spans="1:6" ht="12.75">
      <c r="A18" s="35"/>
      <c r="B18" s="2">
        <f t="shared" si="0"/>
        <v>0</v>
      </c>
      <c r="C18" s="6"/>
      <c r="D18" s="3"/>
      <c r="E18" s="39"/>
      <c r="F18" s="8">
        <f t="shared" si="1"/>
        <v>0</v>
      </c>
    </row>
    <row r="19" spans="1:6" ht="12.75">
      <c r="A19" s="35"/>
      <c r="B19" s="2">
        <f t="shared" si="0"/>
        <v>0</v>
      </c>
      <c r="C19" s="6"/>
      <c r="D19" s="3"/>
      <c r="E19" s="39"/>
      <c r="F19" s="8">
        <f t="shared" si="1"/>
        <v>0</v>
      </c>
    </row>
    <row r="20" spans="1:6" ht="12.75">
      <c r="A20" s="35"/>
      <c r="B20" s="2">
        <f t="shared" si="0"/>
        <v>0</v>
      </c>
      <c r="C20" s="6"/>
      <c r="D20" s="3"/>
      <c r="E20" s="39"/>
      <c r="F20" s="8">
        <f t="shared" si="1"/>
        <v>0</v>
      </c>
    </row>
    <row r="21" spans="1:6" ht="12.75">
      <c r="A21" s="35"/>
      <c r="B21" s="2">
        <f t="shared" si="0"/>
        <v>0</v>
      </c>
      <c r="C21" s="6"/>
      <c r="D21" s="3"/>
      <c r="E21" s="39"/>
      <c r="F21" s="8">
        <f t="shared" si="1"/>
        <v>0</v>
      </c>
    </row>
    <row r="22" spans="1:6" ht="12.75">
      <c r="A22" s="35" t="s">
        <v>78</v>
      </c>
      <c r="B22" s="2">
        <f t="shared" si="0"/>
        <v>52.40795090638197</v>
      </c>
      <c r="C22" s="6"/>
      <c r="D22" s="3"/>
      <c r="E22" s="39">
        <v>12</v>
      </c>
      <c r="F22" s="8">
        <f t="shared" si="1"/>
        <v>0.1288936627282492</v>
      </c>
    </row>
    <row r="23" spans="1:6" ht="12.75">
      <c r="A23" s="35" t="s">
        <v>79</v>
      </c>
      <c r="B23" s="2">
        <f t="shared" si="0"/>
        <v>24.020310832091734</v>
      </c>
      <c r="C23" s="6"/>
      <c r="D23" s="3"/>
      <c r="E23" s="39">
        <v>5.5</v>
      </c>
      <c r="F23" s="8">
        <f t="shared" si="1"/>
        <v>0.05907626208378088</v>
      </c>
    </row>
    <row r="24" spans="1:6" ht="12.75">
      <c r="A24" s="35" t="s">
        <v>80</v>
      </c>
      <c r="B24" s="2">
        <f t="shared" si="0"/>
        <v>4.3673292421984975</v>
      </c>
      <c r="C24" s="6"/>
      <c r="D24" s="3"/>
      <c r="E24" s="39">
        <v>1</v>
      </c>
      <c r="F24" s="8">
        <f t="shared" si="1"/>
        <v>0.010741138560687433</v>
      </c>
    </row>
    <row r="25" spans="1:6" ht="12.75">
      <c r="A25" s="35" t="s">
        <v>81</v>
      </c>
      <c r="B25" s="2">
        <f t="shared" si="0"/>
        <v>6.550993863297746</v>
      </c>
      <c r="C25" s="6"/>
      <c r="D25" s="3"/>
      <c r="E25" s="39">
        <v>1.5</v>
      </c>
      <c r="F25" s="8">
        <f t="shared" si="1"/>
        <v>0.01611170784103115</v>
      </c>
    </row>
    <row r="26" spans="1:6" ht="12.75">
      <c r="A26" s="35" t="s">
        <v>82</v>
      </c>
      <c r="B26" s="2">
        <f t="shared" si="0"/>
        <v>8.734658484396995</v>
      </c>
      <c r="C26" s="6"/>
      <c r="E26" s="39">
        <v>2</v>
      </c>
      <c r="F26" s="8">
        <f t="shared" si="1"/>
        <v>0.021482277121374866</v>
      </c>
    </row>
    <row r="27" spans="1:6" ht="12.75">
      <c r="A27" s="35" t="s">
        <v>83</v>
      </c>
      <c r="B27" s="2">
        <f t="shared" si="0"/>
        <v>0.43673292421984977</v>
      </c>
      <c r="C27" s="6"/>
      <c r="E27" s="39">
        <v>0.1</v>
      </c>
      <c r="F27" s="8">
        <f t="shared" si="1"/>
        <v>0.0010741138560687435</v>
      </c>
    </row>
    <row r="28" spans="1:6" ht="12.75">
      <c r="A28" s="35"/>
      <c r="B28" s="2">
        <f t="shared" si="0"/>
        <v>0</v>
      </c>
      <c r="C28" s="6"/>
      <c r="E28" s="39"/>
      <c r="F28" s="8">
        <f t="shared" si="1"/>
        <v>0</v>
      </c>
    </row>
    <row r="29" spans="1:6" ht="12.75">
      <c r="A29" s="35"/>
      <c r="B29" s="2">
        <f t="shared" si="0"/>
        <v>0</v>
      </c>
      <c r="C29" s="6"/>
      <c r="E29" s="39"/>
      <c r="F29" s="8">
        <f t="shared" si="1"/>
        <v>0</v>
      </c>
    </row>
    <row r="32" spans="1:5" ht="12.75">
      <c r="A32" t="s">
        <v>87</v>
      </c>
      <c r="B32" s="3">
        <f>(((((B6/2)^2-(B8/2)^2)*3.14*B7*B9)+((C6/2)^2-(C8/2)^2)*3.14*C7*C9)+(((D6/2)^2-(D8/2)^2)*3.14*D7*D9))*(453.6*B2)*(1+(B10/100))</f>
        <v>406.5983524486801</v>
      </c>
      <c r="D32" s="3"/>
      <c r="E32">
        <f>SUM(E14:E29)</f>
        <v>93.1</v>
      </c>
    </row>
    <row r="33" spans="1:4" ht="12.75">
      <c r="A33" t="s">
        <v>89</v>
      </c>
      <c r="B33" s="4">
        <f>SUM(B14:B21)/$B$32</f>
        <v>0.7626208378088077</v>
      </c>
      <c r="D33" s="3"/>
    </row>
    <row r="35" spans="1:2" ht="12.75">
      <c r="A35" t="s">
        <v>90</v>
      </c>
      <c r="B35" t="s">
        <v>91</v>
      </c>
    </row>
    <row r="36" spans="1:6" ht="12.75">
      <c r="A36" t="s">
        <v>267</v>
      </c>
      <c r="B36" s="11"/>
      <c r="C36" s="10"/>
      <c r="D36" s="10"/>
      <c r="E36" s="10"/>
      <c r="F36" s="7"/>
    </row>
    <row r="37" spans="1:6" ht="12.75">
      <c r="A37" t="s">
        <v>268</v>
      </c>
      <c r="B37" s="11"/>
      <c r="C37" s="10"/>
      <c r="D37" s="10"/>
      <c r="E37" s="10"/>
      <c r="F37" s="7"/>
    </row>
    <row r="38" spans="1:6" ht="12.75">
      <c r="A38" t="s">
        <v>98</v>
      </c>
      <c r="B38" s="11"/>
      <c r="C38" s="10"/>
      <c r="D38" s="10"/>
      <c r="E38" s="10"/>
      <c r="F38" s="7"/>
    </row>
    <row r="39" spans="1:6" ht="12.75">
      <c r="A39" t="s">
        <v>99</v>
      </c>
      <c r="B39" s="11"/>
      <c r="C39" s="10"/>
      <c r="D39" s="10"/>
      <c r="E39" s="10"/>
      <c r="F39" s="7"/>
    </row>
    <row r="40" spans="2:6" ht="12.75">
      <c r="B40" s="11"/>
      <c r="C40" s="10"/>
      <c r="D40" s="10"/>
      <c r="E40" s="10"/>
      <c r="F40" s="7"/>
    </row>
    <row r="41" spans="2:6" ht="12.75">
      <c r="B41" s="11"/>
      <c r="C41" s="10"/>
      <c r="D41" s="10"/>
      <c r="E41" s="10"/>
      <c r="F41" s="7"/>
    </row>
    <row r="42" spans="1:6" ht="12.75">
      <c r="A42" t="s">
        <v>269</v>
      </c>
      <c r="B42" s="11"/>
      <c r="C42" s="10"/>
      <c r="D42" s="10"/>
      <c r="E42" s="10"/>
      <c r="F42" s="7"/>
    </row>
    <row r="43" spans="2:6" ht="12.75">
      <c r="B43" s="11"/>
      <c r="C43" s="10"/>
      <c r="D43" s="10"/>
      <c r="E43" s="10"/>
      <c r="F43" s="7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D2" sqref="D2"/>
    </sheetView>
  </sheetViews>
  <sheetFormatPr defaultColWidth="9.140625" defaultRowHeight="12.75"/>
  <cols>
    <col min="1" max="1" width="14.7109375" style="0" customWidth="1"/>
  </cols>
  <sheetData>
    <row r="1" spans="1:4" ht="12.75">
      <c r="A1" t="s">
        <v>273</v>
      </c>
      <c r="D1" t="s">
        <v>274</v>
      </c>
    </row>
    <row r="2" spans="1:8" ht="12.75">
      <c r="A2" t="s">
        <v>275</v>
      </c>
      <c r="B2" s="35">
        <v>1.28</v>
      </c>
      <c r="D2" s="35"/>
      <c r="H2" s="35"/>
    </row>
    <row r="3" spans="1:8" ht="12.75">
      <c r="A3" t="s">
        <v>276</v>
      </c>
      <c r="B3" s="35">
        <v>0.5</v>
      </c>
      <c r="D3" s="35"/>
      <c r="H3" s="35"/>
    </row>
    <row r="4" spans="1:8" ht="12.75">
      <c r="A4" t="s">
        <v>155</v>
      </c>
      <c r="B4" s="35">
        <v>2.25</v>
      </c>
      <c r="D4" s="35"/>
      <c r="H4" s="35"/>
    </row>
    <row r="5" spans="4:8" ht="12.75">
      <c r="D5" s="35"/>
      <c r="H5" s="35"/>
    </row>
    <row r="6" spans="1:9" ht="12.75">
      <c r="A6" t="s">
        <v>61</v>
      </c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</row>
    <row r="7" spans="1:8" ht="12.75">
      <c r="A7" t="s">
        <v>277</v>
      </c>
      <c r="H7" s="35"/>
    </row>
    <row r="8" spans="1:9" ht="12.75">
      <c r="A8" s="35">
        <v>0.15</v>
      </c>
      <c r="B8" s="57">
        <f aca="true" t="shared" si="0" ref="B8:I17">((((($B$2/2)^2-($B$3/2)^2)*3.1416*B$6*2)+($B$4*3.1416*$B$3*B$6))/(($A8/2)^2*3.1416))</f>
        <v>323.41333333333336</v>
      </c>
      <c r="C8" s="57">
        <f t="shared" si="0"/>
        <v>646.8266666666667</v>
      </c>
      <c r="D8" s="57">
        <f t="shared" si="0"/>
        <v>970.24</v>
      </c>
      <c r="E8" s="57">
        <f t="shared" si="0"/>
        <v>1293.6533333333334</v>
      </c>
      <c r="F8" s="57">
        <f t="shared" si="0"/>
        <v>1617.0666666666668</v>
      </c>
      <c r="G8" s="57">
        <f t="shared" si="0"/>
        <v>1940.48</v>
      </c>
      <c r="H8" s="57">
        <f t="shared" si="0"/>
        <v>2263.893333333333</v>
      </c>
      <c r="I8" s="57">
        <f t="shared" si="0"/>
        <v>2587.306666666667</v>
      </c>
    </row>
    <row r="9" spans="1:9" ht="12.75">
      <c r="A9">
        <f aca="true" t="shared" si="1" ref="A9:A40">A8+0.005</f>
        <v>0.155</v>
      </c>
      <c r="B9" s="57">
        <f t="shared" si="0"/>
        <v>302.88449531737774</v>
      </c>
      <c r="C9" s="57">
        <f t="shared" si="0"/>
        <v>605.7689906347555</v>
      </c>
      <c r="D9" s="57">
        <f t="shared" si="0"/>
        <v>908.6534859521333</v>
      </c>
      <c r="E9" s="57">
        <f t="shared" si="0"/>
        <v>1211.537981269511</v>
      </c>
      <c r="F9" s="57">
        <f t="shared" si="0"/>
        <v>1514.422476586889</v>
      </c>
      <c r="G9" s="57">
        <f t="shared" si="0"/>
        <v>1817.3069719042667</v>
      </c>
      <c r="H9" s="57">
        <f t="shared" si="0"/>
        <v>2120.191467221644</v>
      </c>
      <c r="I9" s="57">
        <f t="shared" si="0"/>
        <v>2423.075962539022</v>
      </c>
    </row>
    <row r="10" spans="1:9" ht="12.75">
      <c r="A10">
        <f t="shared" si="1"/>
        <v>0.16</v>
      </c>
      <c r="B10" s="57">
        <f t="shared" si="0"/>
        <v>284.25</v>
      </c>
      <c r="C10" s="57">
        <f t="shared" si="0"/>
        <v>568.5</v>
      </c>
      <c r="D10" s="57">
        <f t="shared" si="0"/>
        <v>852.75</v>
      </c>
      <c r="E10" s="57">
        <f t="shared" si="0"/>
        <v>1137</v>
      </c>
      <c r="F10" s="57">
        <f t="shared" si="0"/>
        <v>1421.2500000000002</v>
      </c>
      <c r="G10" s="57">
        <f t="shared" si="0"/>
        <v>1705.5</v>
      </c>
      <c r="H10" s="57">
        <f t="shared" si="0"/>
        <v>1989.7499999999998</v>
      </c>
      <c r="I10" s="57">
        <f t="shared" si="0"/>
        <v>2274</v>
      </c>
    </row>
    <row r="11" spans="1:9" ht="12.75">
      <c r="A11">
        <f t="shared" si="1"/>
        <v>0.165</v>
      </c>
      <c r="B11" s="57">
        <f t="shared" si="0"/>
        <v>267.28374655647383</v>
      </c>
      <c r="C11" s="57">
        <f t="shared" si="0"/>
        <v>534.5674931129477</v>
      </c>
      <c r="D11" s="57">
        <f t="shared" si="0"/>
        <v>801.8512396694215</v>
      </c>
      <c r="E11" s="57">
        <f t="shared" si="0"/>
        <v>1069.1349862258953</v>
      </c>
      <c r="F11" s="57">
        <f t="shared" si="0"/>
        <v>1336.4187327823693</v>
      </c>
      <c r="G11" s="57">
        <f t="shared" si="0"/>
        <v>1603.702479338843</v>
      </c>
      <c r="H11" s="57">
        <f t="shared" si="0"/>
        <v>1870.9862258953165</v>
      </c>
      <c r="I11" s="57">
        <f t="shared" si="0"/>
        <v>2138.2699724517906</v>
      </c>
    </row>
    <row r="12" spans="1:9" ht="12.75">
      <c r="A12">
        <f t="shared" si="1"/>
        <v>0.17</v>
      </c>
      <c r="B12" s="57">
        <f t="shared" si="0"/>
        <v>251.79238754325257</v>
      </c>
      <c r="C12" s="57">
        <f t="shared" si="0"/>
        <v>503.58477508650515</v>
      </c>
      <c r="D12" s="57">
        <f t="shared" si="0"/>
        <v>755.3771626297577</v>
      </c>
      <c r="E12" s="57">
        <f t="shared" si="0"/>
        <v>1007.1695501730103</v>
      </c>
      <c r="F12" s="57">
        <f t="shared" si="0"/>
        <v>1258.961937716263</v>
      </c>
      <c r="G12" s="57">
        <f t="shared" si="0"/>
        <v>1510.7543252595153</v>
      </c>
      <c r="H12" s="57">
        <f t="shared" si="0"/>
        <v>1762.5467128027678</v>
      </c>
      <c r="I12" s="57">
        <f t="shared" si="0"/>
        <v>2014.3391003460206</v>
      </c>
    </row>
    <row r="13" spans="1:9" ht="12.75">
      <c r="A13">
        <f t="shared" si="1"/>
        <v>0.17500000000000002</v>
      </c>
      <c r="B13" s="57">
        <f t="shared" si="0"/>
        <v>237.6097959183673</v>
      </c>
      <c r="C13" s="57">
        <f t="shared" si="0"/>
        <v>475.2195918367346</v>
      </c>
      <c r="D13" s="57">
        <f t="shared" si="0"/>
        <v>712.829387755102</v>
      </c>
      <c r="E13" s="57">
        <f t="shared" si="0"/>
        <v>950.4391836734692</v>
      </c>
      <c r="F13" s="57">
        <f t="shared" si="0"/>
        <v>1188.0489795918368</v>
      </c>
      <c r="G13" s="57">
        <f t="shared" si="0"/>
        <v>1425.658775510204</v>
      </c>
      <c r="H13" s="57">
        <f t="shared" si="0"/>
        <v>1663.268571428571</v>
      </c>
      <c r="I13" s="57">
        <f t="shared" si="0"/>
        <v>1900.8783673469384</v>
      </c>
    </row>
    <row r="14" spans="1:10" ht="12.75">
      <c r="A14">
        <f t="shared" si="1"/>
        <v>0.18000000000000002</v>
      </c>
      <c r="B14" s="57">
        <f t="shared" si="0"/>
        <v>224.59259259259255</v>
      </c>
      <c r="C14" s="57">
        <f t="shared" si="0"/>
        <v>449.1851851851851</v>
      </c>
      <c r="D14" s="57">
        <f t="shared" si="0"/>
        <v>673.7777777777777</v>
      </c>
      <c r="E14" s="57">
        <f t="shared" si="0"/>
        <v>898.3703703703702</v>
      </c>
      <c r="F14" s="57">
        <f t="shared" si="0"/>
        <v>1122.9629629629628</v>
      </c>
      <c r="G14" s="57">
        <f t="shared" si="0"/>
        <v>1347.5555555555554</v>
      </c>
      <c r="H14" s="57">
        <f t="shared" si="0"/>
        <v>1572.1481481481478</v>
      </c>
      <c r="I14" s="57">
        <f t="shared" si="0"/>
        <v>1796.7407407407404</v>
      </c>
      <c r="J14" s="15"/>
    </row>
    <row r="15" spans="1:10" ht="12.75">
      <c r="A15">
        <f t="shared" si="1"/>
        <v>0.18500000000000003</v>
      </c>
      <c r="B15" s="57">
        <f t="shared" si="0"/>
        <v>212.61650840029213</v>
      </c>
      <c r="C15" s="57">
        <f t="shared" si="0"/>
        <v>425.23301680058427</v>
      </c>
      <c r="D15" s="57">
        <f t="shared" si="0"/>
        <v>637.8495252008764</v>
      </c>
      <c r="E15" s="57">
        <f t="shared" si="0"/>
        <v>850.4660336011685</v>
      </c>
      <c r="F15" s="57">
        <f t="shared" si="0"/>
        <v>1063.0825420014608</v>
      </c>
      <c r="G15" s="57">
        <f t="shared" si="0"/>
        <v>1275.6990504017529</v>
      </c>
      <c r="H15" s="57">
        <f t="shared" si="0"/>
        <v>1488.315558802045</v>
      </c>
      <c r="I15" s="57">
        <f t="shared" si="0"/>
        <v>1700.932067202337</v>
      </c>
      <c r="J15" s="15"/>
    </row>
    <row r="16" spans="1:10" ht="12.75">
      <c r="A16">
        <f t="shared" si="1"/>
        <v>0.19000000000000003</v>
      </c>
      <c r="B16" s="57">
        <f t="shared" si="0"/>
        <v>201.57340720221603</v>
      </c>
      <c r="C16" s="57">
        <f t="shared" si="0"/>
        <v>403.14681440443206</v>
      </c>
      <c r="D16" s="57">
        <f t="shared" si="0"/>
        <v>604.720221606648</v>
      </c>
      <c r="E16" s="57">
        <f t="shared" si="0"/>
        <v>806.2936288088641</v>
      </c>
      <c r="F16" s="57">
        <f t="shared" si="0"/>
        <v>1007.8670360110802</v>
      </c>
      <c r="G16" s="57">
        <f t="shared" si="0"/>
        <v>1209.440443213296</v>
      </c>
      <c r="H16" s="57">
        <f t="shared" si="0"/>
        <v>1411.013850415512</v>
      </c>
      <c r="I16" s="57">
        <f t="shared" si="0"/>
        <v>1612.5872576177283</v>
      </c>
      <c r="J16" s="15"/>
    </row>
    <row r="17" spans="1:10" ht="12.75">
      <c r="A17">
        <f t="shared" si="1"/>
        <v>0.19500000000000003</v>
      </c>
      <c r="B17" s="57">
        <f t="shared" si="0"/>
        <v>191.36883629191317</v>
      </c>
      <c r="C17" s="57">
        <f t="shared" si="0"/>
        <v>382.73767258382634</v>
      </c>
      <c r="D17" s="57">
        <f t="shared" si="0"/>
        <v>574.1065088757395</v>
      </c>
      <c r="E17" s="57">
        <f t="shared" si="0"/>
        <v>765.4753451676527</v>
      </c>
      <c r="F17" s="57">
        <f t="shared" si="0"/>
        <v>956.8441814595659</v>
      </c>
      <c r="G17" s="57">
        <f t="shared" si="0"/>
        <v>1148.213017751479</v>
      </c>
      <c r="H17" s="57">
        <f t="shared" si="0"/>
        <v>1339.581854043392</v>
      </c>
      <c r="I17" s="57">
        <f t="shared" si="0"/>
        <v>1530.9506903353054</v>
      </c>
      <c r="J17" s="15"/>
    </row>
    <row r="18" spans="1:10" ht="12.75">
      <c r="A18">
        <f t="shared" si="1"/>
        <v>0.20000000000000004</v>
      </c>
      <c r="B18" s="57">
        <f aca="true" t="shared" si="2" ref="B18:I27">((((($B$2/2)^2-($B$3/2)^2)*3.1416*B$6*2)+($B$4*3.1416*$B$3*B$6))/(($A18/2)^2*3.1416))</f>
        <v>181.91999999999993</v>
      </c>
      <c r="C18" s="57">
        <f t="shared" si="2"/>
        <v>363.83999999999986</v>
      </c>
      <c r="D18" s="57">
        <f t="shared" si="2"/>
        <v>545.7599999999998</v>
      </c>
      <c r="E18" s="57">
        <f t="shared" si="2"/>
        <v>727.6799999999997</v>
      </c>
      <c r="F18" s="57">
        <f t="shared" si="2"/>
        <v>909.5999999999997</v>
      </c>
      <c r="G18" s="57">
        <f t="shared" si="2"/>
        <v>1091.5199999999995</v>
      </c>
      <c r="H18" s="57">
        <f t="shared" si="2"/>
        <v>1273.4399999999994</v>
      </c>
      <c r="I18" s="57">
        <f t="shared" si="2"/>
        <v>1455.3599999999994</v>
      </c>
      <c r="J18" s="15"/>
    </row>
    <row r="19" spans="1:10" ht="12.75">
      <c r="A19">
        <f t="shared" si="1"/>
        <v>0.20500000000000004</v>
      </c>
      <c r="B19" s="57">
        <f t="shared" si="2"/>
        <v>173.15407495538363</v>
      </c>
      <c r="C19" s="57">
        <f t="shared" si="2"/>
        <v>346.30814991076727</v>
      </c>
      <c r="D19" s="57">
        <f t="shared" si="2"/>
        <v>519.4622248661509</v>
      </c>
      <c r="E19" s="57">
        <f t="shared" si="2"/>
        <v>692.6162998215345</v>
      </c>
      <c r="F19" s="57">
        <f t="shared" si="2"/>
        <v>865.7703747769183</v>
      </c>
      <c r="G19" s="57">
        <f t="shared" si="2"/>
        <v>1038.9244497323018</v>
      </c>
      <c r="H19" s="57">
        <f t="shared" si="2"/>
        <v>1212.0785246876853</v>
      </c>
      <c r="I19" s="57">
        <f t="shared" si="2"/>
        <v>1385.232599643069</v>
      </c>
      <c r="J19" s="15"/>
    </row>
    <row r="20" spans="1:10" ht="12.75">
      <c r="A20">
        <f t="shared" si="1"/>
        <v>0.21000000000000005</v>
      </c>
      <c r="B20" s="57">
        <f t="shared" si="2"/>
        <v>165.00680272108835</v>
      </c>
      <c r="C20" s="57">
        <f t="shared" si="2"/>
        <v>330.0136054421767</v>
      </c>
      <c r="D20" s="57">
        <f t="shared" si="2"/>
        <v>495.0204081632651</v>
      </c>
      <c r="E20" s="57">
        <f t="shared" si="2"/>
        <v>660.0272108843534</v>
      </c>
      <c r="F20" s="57">
        <f t="shared" si="2"/>
        <v>825.0340136054419</v>
      </c>
      <c r="G20" s="57">
        <f t="shared" si="2"/>
        <v>990.0408163265301</v>
      </c>
      <c r="H20" s="57">
        <f t="shared" si="2"/>
        <v>1155.0476190476184</v>
      </c>
      <c r="I20" s="57">
        <f t="shared" si="2"/>
        <v>1320.0544217687068</v>
      </c>
      <c r="J20" s="15"/>
    </row>
    <row r="21" spans="1:10" ht="12.75">
      <c r="A21">
        <f t="shared" si="1"/>
        <v>0.21500000000000005</v>
      </c>
      <c r="B21" s="57">
        <f t="shared" si="2"/>
        <v>157.4213088155759</v>
      </c>
      <c r="C21" s="57">
        <f t="shared" si="2"/>
        <v>314.8426176311518</v>
      </c>
      <c r="D21" s="57">
        <f t="shared" si="2"/>
        <v>472.26392644672774</v>
      </c>
      <c r="E21" s="57">
        <f t="shared" si="2"/>
        <v>629.6852352623036</v>
      </c>
      <c r="F21" s="57">
        <f t="shared" si="2"/>
        <v>787.1065440778796</v>
      </c>
      <c r="G21" s="57">
        <f t="shared" si="2"/>
        <v>944.5278528934555</v>
      </c>
      <c r="H21" s="57">
        <f t="shared" si="2"/>
        <v>1101.9491617090312</v>
      </c>
      <c r="I21" s="57">
        <f t="shared" si="2"/>
        <v>1259.3704705246073</v>
      </c>
      <c r="J21" s="15"/>
    </row>
    <row r="22" spans="1:10" ht="12.75">
      <c r="A22">
        <f t="shared" si="1"/>
        <v>0.22000000000000006</v>
      </c>
      <c r="B22" s="57">
        <f t="shared" si="2"/>
        <v>150.34710743801645</v>
      </c>
      <c r="C22" s="57">
        <f t="shared" si="2"/>
        <v>300.6942148760329</v>
      </c>
      <c r="D22" s="57">
        <f t="shared" si="2"/>
        <v>451.0413223140494</v>
      </c>
      <c r="E22" s="57">
        <f t="shared" si="2"/>
        <v>601.3884297520658</v>
      </c>
      <c r="F22" s="57">
        <f t="shared" si="2"/>
        <v>751.7355371900824</v>
      </c>
      <c r="G22" s="57">
        <f t="shared" si="2"/>
        <v>902.0826446280988</v>
      </c>
      <c r="H22" s="57">
        <f t="shared" si="2"/>
        <v>1052.429752066115</v>
      </c>
      <c r="I22" s="57">
        <f t="shared" si="2"/>
        <v>1202.7768595041316</v>
      </c>
      <c r="J22" s="15"/>
    </row>
    <row r="23" spans="1:10" ht="12.75">
      <c r="A23">
        <f t="shared" si="1"/>
        <v>0.22500000000000006</v>
      </c>
      <c r="B23" s="57">
        <f t="shared" si="2"/>
        <v>143.73925925925917</v>
      </c>
      <c r="C23" s="57">
        <f t="shared" si="2"/>
        <v>287.47851851851834</v>
      </c>
      <c r="D23" s="57">
        <f t="shared" si="2"/>
        <v>431.21777777777754</v>
      </c>
      <c r="E23" s="57">
        <f t="shared" si="2"/>
        <v>574.9570370370367</v>
      </c>
      <c r="F23" s="57">
        <f t="shared" si="2"/>
        <v>718.696296296296</v>
      </c>
      <c r="G23" s="57">
        <f t="shared" si="2"/>
        <v>862.4355555555551</v>
      </c>
      <c r="H23" s="57">
        <f t="shared" si="2"/>
        <v>1006.1748148148142</v>
      </c>
      <c r="I23" s="57">
        <f t="shared" si="2"/>
        <v>1149.9140740740734</v>
      </c>
      <c r="J23" s="15"/>
    </row>
    <row r="24" spans="1:10" ht="12.75">
      <c r="A24">
        <f t="shared" si="1"/>
        <v>0.23000000000000007</v>
      </c>
      <c r="B24" s="57">
        <f t="shared" si="2"/>
        <v>137.55765595463131</v>
      </c>
      <c r="C24" s="57">
        <f t="shared" si="2"/>
        <v>275.11531190926263</v>
      </c>
      <c r="D24" s="57">
        <f t="shared" si="2"/>
        <v>412.6729678638939</v>
      </c>
      <c r="E24" s="57">
        <f t="shared" si="2"/>
        <v>550.2306238185253</v>
      </c>
      <c r="F24" s="57">
        <f t="shared" si="2"/>
        <v>687.7882797731567</v>
      </c>
      <c r="G24" s="57">
        <f t="shared" si="2"/>
        <v>825.3459357277878</v>
      </c>
      <c r="H24" s="57">
        <f t="shared" si="2"/>
        <v>962.9035916824191</v>
      </c>
      <c r="I24" s="57">
        <f t="shared" si="2"/>
        <v>1100.4612476370505</v>
      </c>
      <c r="J24" s="15"/>
    </row>
    <row r="25" spans="1:10" ht="12.75">
      <c r="A25">
        <f t="shared" si="1"/>
        <v>0.23500000000000007</v>
      </c>
      <c r="B25" s="57">
        <f t="shared" si="2"/>
        <v>131.7664101403349</v>
      </c>
      <c r="C25" s="57">
        <f t="shared" si="2"/>
        <v>263.5328202806698</v>
      </c>
      <c r="D25" s="57">
        <f t="shared" si="2"/>
        <v>395.2992304210047</v>
      </c>
      <c r="E25" s="57">
        <f t="shared" si="2"/>
        <v>527.0656405613396</v>
      </c>
      <c r="F25" s="57">
        <f t="shared" si="2"/>
        <v>658.8320507016746</v>
      </c>
      <c r="G25" s="57">
        <f t="shared" si="2"/>
        <v>790.5984608420094</v>
      </c>
      <c r="H25" s="57">
        <f t="shared" si="2"/>
        <v>922.3648709823443</v>
      </c>
      <c r="I25" s="57">
        <f t="shared" si="2"/>
        <v>1054.1312811226792</v>
      </c>
      <c r="J25" s="15"/>
    </row>
    <row r="26" spans="1:10" ht="12.75">
      <c r="A26">
        <f t="shared" si="1"/>
        <v>0.24000000000000007</v>
      </c>
      <c r="B26" s="57">
        <f t="shared" si="2"/>
        <v>126.33333333333326</v>
      </c>
      <c r="C26" s="57">
        <f t="shared" si="2"/>
        <v>252.66666666666652</v>
      </c>
      <c r="D26" s="57">
        <f t="shared" si="2"/>
        <v>378.9999999999998</v>
      </c>
      <c r="E26" s="57">
        <f t="shared" si="2"/>
        <v>505.33333333333303</v>
      </c>
      <c r="F26" s="57">
        <f t="shared" si="2"/>
        <v>631.6666666666664</v>
      </c>
      <c r="G26" s="57">
        <f t="shared" si="2"/>
        <v>757.9999999999995</v>
      </c>
      <c r="H26" s="57">
        <f t="shared" si="2"/>
        <v>884.3333333333327</v>
      </c>
      <c r="I26" s="57">
        <f t="shared" si="2"/>
        <v>1010.6666666666661</v>
      </c>
      <c r="J26" s="15"/>
    </row>
    <row r="27" spans="1:10" ht="12.75">
      <c r="A27">
        <f t="shared" si="1"/>
        <v>0.24500000000000008</v>
      </c>
      <c r="B27" s="57">
        <f t="shared" si="2"/>
        <v>121.22948771345266</v>
      </c>
      <c r="C27" s="57">
        <f t="shared" si="2"/>
        <v>242.4589754269053</v>
      </c>
      <c r="D27" s="57">
        <f t="shared" si="2"/>
        <v>363.68846314035795</v>
      </c>
      <c r="E27" s="57">
        <f t="shared" si="2"/>
        <v>484.9179508538106</v>
      </c>
      <c r="F27" s="57">
        <f t="shared" si="2"/>
        <v>606.1474385672633</v>
      </c>
      <c r="G27" s="57">
        <f t="shared" si="2"/>
        <v>727.3769262807159</v>
      </c>
      <c r="H27" s="57">
        <f t="shared" si="2"/>
        <v>848.6064139941685</v>
      </c>
      <c r="I27" s="57">
        <f t="shared" si="2"/>
        <v>969.8359017076212</v>
      </c>
      <c r="J27" s="15"/>
    </row>
    <row r="28" spans="1:9" ht="12.75">
      <c r="A28">
        <f t="shared" si="1"/>
        <v>0.25000000000000006</v>
      </c>
      <c r="B28" s="57">
        <f aca="true" t="shared" si="3" ref="B28:I37">((((($B$2/2)^2-($B$3/2)^2)*3.1416*B$6*2)+($B$4*3.1416*$B$3*B$6))/(($A28/2)^2*3.1416))</f>
        <v>116.42879999999995</v>
      </c>
      <c r="C28" s="57">
        <f t="shared" si="3"/>
        <v>232.8575999999999</v>
      </c>
      <c r="D28" s="57">
        <f t="shared" si="3"/>
        <v>349.28639999999984</v>
      </c>
      <c r="E28" s="57">
        <f t="shared" si="3"/>
        <v>465.7151999999998</v>
      </c>
      <c r="F28" s="57">
        <f t="shared" si="3"/>
        <v>582.1439999999999</v>
      </c>
      <c r="G28" s="57">
        <f t="shared" si="3"/>
        <v>698.5727999999997</v>
      </c>
      <c r="H28" s="57">
        <f t="shared" si="3"/>
        <v>815.0015999999996</v>
      </c>
      <c r="I28" s="57">
        <f t="shared" si="3"/>
        <v>931.4303999999996</v>
      </c>
    </row>
    <row r="29" spans="1:9" ht="12.75">
      <c r="A29">
        <f t="shared" si="1"/>
        <v>0.25500000000000006</v>
      </c>
      <c r="B29" s="57">
        <f t="shared" si="3"/>
        <v>111.9077277970011</v>
      </c>
      <c r="C29" s="57">
        <f t="shared" si="3"/>
        <v>223.8154555940022</v>
      </c>
      <c r="D29" s="57">
        <f t="shared" si="3"/>
        <v>335.7231833910033</v>
      </c>
      <c r="E29" s="57">
        <f t="shared" si="3"/>
        <v>447.6309111880044</v>
      </c>
      <c r="F29" s="57">
        <f t="shared" si="3"/>
        <v>559.5386389850056</v>
      </c>
      <c r="G29" s="57">
        <f t="shared" si="3"/>
        <v>671.4463667820066</v>
      </c>
      <c r="H29" s="57">
        <f t="shared" si="3"/>
        <v>783.3540945790077</v>
      </c>
      <c r="I29" s="57">
        <f t="shared" si="3"/>
        <v>895.2618223760088</v>
      </c>
    </row>
    <row r="30" spans="1:9" ht="12.75">
      <c r="A30">
        <f t="shared" si="1"/>
        <v>0.26000000000000006</v>
      </c>
      <c r="B30" s="57">
        <f t="shared" si="3"/>
        <v>107.64497041420113</v>
      </c>
      <c r="C30" s="57">
        <f t="shared" si="3"/>
        <v>215.28994082840225</v>
      </c>
      <c r="D30" s="57">
        <f t="shared" si="3"/>
        <v>322.9349112426034</v>
      </c>
      <c r="E30" s="57">
        <f t="shared" si="3"/>
        <v>430.5798816568045</v>
      </c>
      <c r="F30" s="57">
        <f t="shared" si="3"/>
        <v>538.2248520710057</v>
      </c>
      <c r="G30" s="57">
        <f t="shared" si="3"/>
        <v>645.8698224852068</v>
      </c>
      <c r="H30" s="57">
        <f t="shared" si="3"/>
        <v>753.5147928994078</v>
      </c>
      <c r="I30" s="57">
        <f t="shared" si="3"/>
        <v>861.159763313609</v>
      </c>
    </row>
    <row r="31" spans="1:9" ht="12.75">
      <c r="A31">
        <f t="shared" si="1"/>
        <v>0.26500000000000007</v>
      </c>
      <c r="B31" s="57">
        <f t="shared" si="3"/>
        <v>103.62121751512989</v>
      </c>
      <c r="C31" s="57">
        <f t="shared" si="3"/>
        <v>207.24243503025977</v>
      </c>
      <c r="D31" s="57">
        <f t="shared" si="3"/>
        <v>310.86365254538964</v>
      </c>
      <c r="E31" s="57">
        <f t="shared" si="3"/>
        <v>414.48487006051954</v>
      </c>
      <c r="F31" s="57">
        <f t="shared" si="3"/>
        <v>518.1060875756496</v>
      </c>
      <c r="G31" s="57">
        <f t="shared" si="3"/>
        <v>621.7273050907793</v>
      </c>
      <c r="H31" s="57">
        <f t="shared" si="3"/>
        <v>725.3485226059091</v>
      </c>
      <c r="I31" s="57">
        <f t="shared" si="3"/>
        <v>828.9697401210391</v>
      </c>
    </row>
    <row r="32" spans="1:9" ht="12.75">
      <c r="A32">
        <f t="shared" si="1"/>
        <v>0.2700000000000001</v>
      </c>
      <c r="B32" s="57">
        <f t="shared" si="3"/>
        <v>99.81893004115221</v>
      </c>
      <c r="C32" s="57">
        <f t="shared" si="3"/>
        <v>199.63786008230443</v>
      </c>
      <c r="D32" s="57">
        <f t="shared" si="3"/>
        <v>299.45679012345664</v>
      </c>
      <c r="E32" s="57">
        <f t="shared" si="3"/>
        <v>399.27572016460886</v>
      </c>
      <c r="F32" s="57">
        <f t="shared" si="3"/>
        <v>499.0946502057611</v>
      </c>
      <c r="G32" s="57">
        <f t="shared" si="3"/>
        <v>598.9135802469133</v>
      </c>
      <c r="H32" s="57">
        <f t="shared" si="3"/>
        <v>698.7325102880654</v>
      </c>
      <c r="I32" s="57">
        <f t="shared" si="3"/>
        <v>798.5514403292177</v>
      </c>
    </row>
    <row r="33" spans="1:9" ht="12.75">
      <c r="A33">
        <f t="shared" si="1"/>
        <v>0.2750000000000001</v>
      </c>
      <c r="B33" s="57">
        <f t="shared" si="3"/>
        <v>96.22214876033053</v>
      </c>
      <c r="C33" s="57">
        <f t="shared" si="3"/>
        <v>192.44429752066105</v>
      </c>
      <c r="D33" s="57">
        <f t="shared" si="3"/>
        <v>288.6664462809916</v>
      </c>
      <c r="E33" s="57">
        <f t="shared" si="3"/>
        <v>384.8885950413221</v>
      </c>
      <c r="F33" s="57">
        <f t="shared" si="3"/>
        <v>481.1107438016527</v>
      </c>
      <c r="G33" s="57">
        <f t="shared" si="3"/>
        <v>577.3328925619832</v>
      </c>
      <c r="H33" s="57">
        <f t="shared" si="3"/>
        <v>673.5550413223136</v>
      </c>
      <c r="I33" s="57">
        <f t="shared" si="3"/>
        <v>769.7771900826442</v>
      </c>
    </row>
    <row r="34" spans="1:9" ht="12.75">
      <c r="A34">
        <f t="shared" si="1"/>
        <v>0.2800000000000001</v>
      </c>
      <c r="B34" s="57">
        <f t="shared" si="3"/>
        <v>92.81632653061219</v>
      </c>
      <c r="C34" s="57">
        <f t="shared" si="3"/>
        <v>185.63265306122437</v>
      </c>
      <c r="D34" s="57">
        <f t="shared" si="3"/>
        <v>278.4489795918366</v>
      </c>
      <c r="E34" s="57">
        <f t="shared" si="3"/>
        <v>371.26530612244875</v>
      </c>
      <c r="F34" s="57">
        <f t="shared" si="3"/>
        <v>464.081632653061</v>
      </c>
      <c r="G34" s="57">
        <f t="shared" si="3"/>
        <v>556.8979591836732</v>
      </c>
      <c r="H34" s="57">
        <f t="shared" si="3"/>
        <v>649.7142857142853</v>
      </c>
      <c r="I34" s="57">
        <f t="shared" si="3"/>
        <v>742.5306122448975</v>
      </c>
    </row>
    <row r="35" spans="1:9" ht="12.75">
      <c r="A35">
        <f t="shared" si="1"/>
        <v>0.2850000000000001</v>
      </c>
      <c r="B35" s="57">
        <f t="shared" si="3"/>
        <v>89.58818097876264</v>
      </c>
      <c r="C35" s="57">
        <f t="shared" si="3"/>
        <v>179.17636195752527</v>
      </c>
      <c r="D35" s="57">
        <f t="shared" si="3"/>
        <v>268.7645429362879</v>
      </c>
      <c r="E35" s="57">
        <f t="shared" si="3"/>
        <v>358.35272391505055</v>
      </c>
      <c r="F35" s="57">
        <f t="shared" si="3"/>
        <v>447.94090489381324</v>
      </c>
      <c r="G35" s="57">
        <f t="shared" si="3"/>
        <v>537.5290858725758</v>
      </c>
      <c r="H35" s="57">
        <f t="shared" si="3"/>
        <v>627.1172668513384</v>
      </c>
      <c r="I35" s="57">
        <f t="shared" si="3"/>
        <v>716.7054478301011</v>
      </c>
    </row>
    <row r="36" spans="1:9" ht="12.75">
      <c r="A36">
        <f t="shared" si="1"/>
        <v>0.2900000000000001</v>
      </c>
      <c r="B36" s="57">
        <f t="shared" si="3"/>
        <v>86.52556480380494</v>
      </c>
      <c r="C36" s="57">
        <f t="shared" si="3"/>
        <v>173.05112960760988</v>
      </c>
      <c r="D36" s="57">
        <f t="shared" si="3"/>
        <v>259.57669441141485</v>
      </c>
      <c r="E36" s="57">
        <f t="shared" si="3"/>
        <v>346.10225921521976</v>
      </c>
      <c r="F36" s="57">
        <f t="shared" si="3"/>
        <v>432.6278240190248</v>
      </c>
      <c r="G36" s="57">
        <f t="shared" si="3"/>
        <v>519.1533888228297</v>
      </c>
      <c r="H36" s="57">
        <f t="shared" si="3"/>
        <v>605.6789536266346</v>
      </c>
      <c r="I36" s="57">
        <f t="shared" si="3"/>
        <v>692.2045184304395</v>
      </c>
    </row>
    <row r="37" spans="1:9" ht="12.75">
      <c r="A37">
        <f t="shared" si="1"/>
        <v>0.2950000000000001</v>
      </c>
      <c r="B37" s="57">
        <f t="shared" si="3"/>
        <v>83.61735133582299</v>
      </c>
      <c r="C37" s="57">
        <f t="shared" si="3"/>
        <v>167.23470267164598</v>
      </c>
      <c r="D37" s="57">
        <f t="shared" si="3"/>
        <v>250.85205400746898</v>
      </c>
      <c r="E37" s="57">
        <f t="shared" si="3"/>
        <v>334.46940534329195</v>
      </c>
      <c r="F37" s="57">
        <f t="shared" si="3"/>
        <v>418.086756679115</v>
      </c>
      <c r="G37" s="57">
        <f t="shared" si="3"/>
        <v>501.70410801493796</v>
      </c>
      <c r="H37" s="57">
        <f t="shared" si="3"/>
        <v>585.3214593507608</v>
      </c>
      <c r="I37" s="57">
        <f t="shared" si="3"/>
        <v>668.9388106865839</v>
      </c>
    </row>
    <row r="38" spans="1:9" ht="12.75">
      <c r="A38">
        <f t="shared" si="1"/>
        <v>0.3000000000000001</v>
      </c>
      <c r="B38" s="57">
        <f aca="true" t="shared" si="4" ref="B38:I47">((((($B$2/2)^2-($B$3/2)^2)*3.1416*B$6*2)+($B$4*3.1416*$B$3*B$6))/(($A38/2)^2*3.1416))</f>
        <v>80.85333333333328</v>
      </c>
      <c r="C38" s="57">
        <f t="shared" si="4"/>
        <v>161.70666666666656</v>
      </c>
      <c r="D38" s="57">
        <f t="shared" si="4"/>
        <v>242.55999999999986</v>
      </c>
      <c r="E38" s="57">
        <f t="shared" si="4"/>
        <v>323.4133333333331</v>
      </c>
      <c r="F38" s="57">
        <f t="shared" si="4"/>
        <v>404.2666666666665</v>
      </c>
      <c r="G38" s="57">
        <f t="shared" si="4"/>
        <v>485.1199999999997</v>
      </c>
      <c r="H38" s="57">
        <f t="shared" si="4"/>
        <v>565.973333333333</v>
      </c>
      <c r="I38" s="57">
        <f t="shared" si="4"/>
        <v>646.8266666666663</v>
      </c>
    </row>
    <row r="39" spans="1:9" ht="12.75">
      <c r="A39">
        <f t="shared" si="1"/>
        <v>0.3050000000000001</v>
      </c>
      <c r="B39" s="57">
        <f t="shared" si="4"/>
        <v>78.22413329750063</v>
      </c>
      <c r="C39" s="57">
        <f t="shared" si="4"/>
        <v>156.44826659500126</v>
      </c>
      <c r="D39" s="57">
        <f t="shared" si="4"/>
        <v>234.67239989250186</v>
      </c>
      <c r="E39" s="57">
        <f t="shared" si="4"/>
        <v>312.8965331900025</v>
      </c>
      <c r="F39" s="57">
        <f t="shared" si="4"/>
        <v>391.1206664875032</v>
      </c>
      <c r="G39" s="57">
        <f t="shared" si="4"/>
        <v>469.3447997850037</v>
      </c>
      <c r="H39" s="57">
        <f t="shared" si="4"/>
        <v>547.5689330825043</v>
      </c>
      <c r="I39" s="57">
        <f t="shared" si="4"/>
        <v>625.793066380005</v>
      </c>
    </row>
    <row r="40" spans="1:9" ht="12.75">
      <c r="A40">
        <f t="shared" si="1"/>
        <v>0.3100000000000001</v>
      </c>
      <c r="B40" s="57">
        <f t="shared" si="4"/>
        <v>75.72112382934439</v>
      </c>
      <c r="C40" s="57">
        <f t="shared" si="4"/>
        <v>151.44224765868879</v>
      </c>
      <c r="D40" s="57">
        <f t="shared" si="4"/>
        <v>227.16337148803316</v>
      </c>
      <c r="E40" s="57">
        <f t="shared" si="4"/>
        <v>302.88449531737757</v>
      </c>
      <c r="F40" s="57">
        <f t="shared" si="4"/>
        <v>378.60561914672195</v>
      </c>
      <c r="G40" s="57">
        <f t="shared" si="4"/>
        <v>454.3267429760663</v>
      </c>
      <c r="H40" s="57">
        <f t="shared" si="4"/>
        <v>530.0478668054106</v>
      </c>
      <c r="I40" s="57">
        <f t="shared" si="4"/>
        <v>605.7689906347551</v>
      </c>
    </row>
    <row r="41" spans="1:9" ht="12.75">
      <c r="A41">
        <f aca="true" t="shared" si="5" ref="A41:A60">A40+0.005</f>
        <v>0.3150000000000001</v>
      </c>
      <c r="B41" s="57">
        <f t="shared" si="4"/>
        <v>73.33635676492814</v>
      </c>
      <c r="C41" s="57">
        <f t="shared" si="4"/>
        <v>146.67271352985628</v>
      </c>
      <c r="D41" s="57">
        <f t="shared" si="4"/>
        <v>220.00907029478444</v>
      </c>
      <c r="E41" s="57">
        <f t="shared" si="4"/>
        <v>293.34542705971256</v>
      </c>
      <c r="F41" s="57">
        <f t="shared" si="4"/>
        <v>366.6817838246408</v>
      </c>
      <c r="G41" s="57">
        <f t="shared" si="4"/>
        <v>440.0181405895689</v>
      </c>
      <c r="H41" s="57">
        <f t="shared" si="4"/>
        <v>513.354497354497</v>
      </c>
      <c r="I41" s="57">
        <f t="shared" si="4"/>
        <v>586.6908541194251</v>
      </c>
    </row>
    <row r="42" spans="1:9" ht="12.75">
      <c r="A42">
        <f t="shared" si="5"/>
        <v>0.3200000000000001</v>
      </c>
      <c r="B42" s="57">
        <f t="shared" si="4"/>
        <v>71.06249999999994</v>
      </c>
      <c r="C42" s="57">
        <f t="shared" si="4"/>
        <v>142.1249999999999</v>
      </c>
      <c r="D42" s="57">
        <f t="shared" si="4"/>
        <v>213.18749999999986</v>
      </c>
      <c r="E42" s="57">
        <f t="shared" si="4"/>
        <v>284.2499999999998</v>
      </c>
      <c r="F42" s="57">
        <f t="shared" si="4"/>
        <v>355.3124999999998</v>
      </c>
      <c r="G42" s="57">
        <f t="shared" si="4"/>
        <v>426.3749999999997</v>
      </c>
      <c r="H42" s="57">
        <f t="shared" si="4"/>
        <v>497.4374999999996</v>
      </c>
      <c r="I42" s="57">
        <f t="shared" si="4"/>
        <v>568.4999999999995</v>
      </c>
    </row>
    <row r="43" spans="1:9" ht="12.75">
      <c r="A43">
        <f t="shared" si="5"/>
        <v>0.3250000000000001</v>
      </c>
      <c r="B43" s="57">
        <f t="shared" si="4"/>
        <v>68.89278106508871</v>
      </c>
      <c r="C43" s="57">
        <f t="shared" si="4"/>
        <v>137.78556213017742</v>
      </c>
      <c r="D43" s="57">
        <f t="shared" si="4"/>
        <v>206.67834319526614</v>
      </c>
      <c r="E43" s="57">
        <f t="shared" si="4"/>
        <v>275.57112426035485</v>
      </c>
      <c r="F43" s="57">
        <f t="shared" si="4"/>
        <v>344.4639053254436</v>
      </c>
      <c r="G43" s="57">
        <f t="shared" si="4"/>
        <v>413.3566863905323</v>
      </c>
      <c r="H43" s="57">
        <f t="shared" si="4"/>
        <v>482.24946745562096</v>
      </c>
      <c r="I43" s="57">
        <f t="shared" si="4"/>
        <v>551.1422485207097</v>
      </c>
    </row>
    <row r="44" spans="1:9" ht="12.75">
      <c r="A44">
        <f t="shared" si="5"/>
        <v>0.3300000000000001</v>
      </c>
      <c r="B44" s="57">
        <f t="shared" si="4"/>
        <v>66.82093663911841</v>
      </c>
      <c r="C44" s="57">
        <f t="shared" si="4"/>
        <v>133.64187327823683</v>
      </c>
      <c r="D44" s="57">
        <f t="shared" si="4"/>
        <v>200.46280991735523</v>
      </c>
      <c r="E44" s="57">
        <f t="shared" si="4"/>
        <v>267.28374655647366</v>
      </c>
      <c r="F44" s="57">
        <f t="shared" si="4"/>
        <v>334.1046831955921</v>
      </c>
      <c r="G44" s="57">
        <f t="shared" si="4"/>
        <v>400.92561983471046</v>
      </c>
      <c r="H44" s="57">
        <f t="shared" si="4"/>
        <v>467.74655647382883</v>
      </c>
      <c r="I44" s="57">
        <f t="shared" si="4"/>
        <v>534.5674931129473</v>
      </c>
    </row>
    <row r="45" spans="1:9" ht="12.75">
      <c r="A45">
        <f t="shared" si="5"/>
        <v>0.33500000000000013</v>
      </c>
      <c r="B45" s="57">
        <f t="shared" si="4"/>
        <v>64.8411672978391</v>
      </c>
      <c r="C45" s="57">
        <f t="shared" si="4"/>
        <v>129.6823345956782</v>
      </c>
      <c r="D45" s="57">
        <f t="shared" si="4"/>
        <v>194.52350189351733</v>
      </c>
      <c r="E45" s="57">
        <f t="shared" si="4"/>
        <v>259.3646691913564</v>
      </c>
      <c r="F45" s="57">
        <f t="shared" si="4"/>
        <v>324.2058364891956</v>
      </c>
      <c r="G45" s="57">
        <f t="shared" si="4"/>
        <v>389.04700378703467</v>
      </c>
      <c r="H45" s="57">
        <f t="shared" si="4"/>
        <v>453.8881710848737</v>
      </c>
      <c r="I45" s="57">
        <f t="shared" si="4"/>
        <v>518.7293383827129</v>
      </c>
    </row>
    <row r="46" spans="1:9" ht="12.75">
      <c r="A46">
        <f t="shared" si="5"/>
        <v>0.34000000000000014</v>
      </c>
      <c r="B46" s="57">
        <f t="shared" si="4"/>
        <v>62.9480968858131</v>
      </c>
      <c r="C46" s="57">
        <f t="shared" si="4"/>
        <v>125.8961937716262</v>
      </c>
      <c r="D46" s="57">
        <f t="shared" si="4"/>
        <v>188.8442906574393</v>
      </c>
      <c r="E46" s="57">
        <f t="shared" si="4"/>
        <v>251.7923875432524</v>
      </c>
      <c r="F46" s="57">
        <f t="shared" si="4"/>
        <v>314.74048442906553</v>
      </c>
      <c r="G46" s="57">
        <f t="shared" si="4"/>
        <v>377.6885813148786</v>
      </c>
      <c r="H46" s="57">
        <f t="shared" si="4"/>
        <v>440.6366782006917</v>
      </c>
      <c r="I46" s="57">
        <f t="shared" si="4"/>
        <v>503.5847750865048</v>
      </c>
    </row>
    <row r="47" spans="1:9" ht="12.75">
      <c r="A47">
        <f t="shared" si="5"/>
        <v>0.34500000000000014</v>
      </c>
      <c r="B47" s="57">
        <f t="shared" si="4"/>
        <v>61.13673597983612</v>
      </c>
      <c r="C47" s="57">
        <f t="shared" si="4"/>
        <v>122.27347195967224</v>
      </c>
      <c r="D47" s="57">
        <f t="shared" si="4"/>
        <v>183.41020793950835</v>
      </c>
      <c r="E47" s="57">
        <f t="shared" si="4"/>
        <v>244.54694391934447</v>
      </c>
      <c r="F47" s="57">
        <f t="shared" si="4"/>
        <v>305.6836798991806</v>
      </c>
      <c r="G47" s="57">
        <f t="shared" si="4"/>
        <v>366.8204158790167</v>
      </c>
      <c r="H47" s="57">
        <f t="shared" si="4"/>
        <v>427.9571518588528</v>
      </c>
      <c r="I47" s="57">
        <f t="shared" si="4"/>
        <v>489.09388783868894</v>
      </c>
    </row>
    <row r="48" spans="1:9" ht="12.75">
      <c r="A48">
        <f t="shared" si="5"/>
        <v>0.35000000000000014</v>
      </c>
      <c r="B48" s="57">
        <f aca="true" t="shared" si="6" ref="B48:I60">((((($B$2/2)^2-($B$3/2)^2)*3.1416*B$6*2)+($B$4*3.1416*$B$3*B$6))/(($A48/2)^2*3.1416))</f>
        <v>59.40244897959179</v>
      </c>
      <c r="C48" s="57">
        <f t="shared" si="6"/>
        <v>118.80489795918358</v>
      </c>
      <c r="D48" s="57">
        <f t="shared" si="6"/>
        <v>178.20734693877537</v>
      </c>
      <c r="E48" s="57">
        <f t="shared" si="6"/>
        <v>237.60979591836715</v>
      </c>
      <c r="F48" s="57">
        <f t="shared" si="6"/>
        <v>297.01224489795896</v>
      </c>
      <c r="G48" s="57">
        <f t="shared" si="6"/>
        <v>356.41469387755075</v>
      </c>
      <c r="H48" s="57">
        <f t="shared" si="6"/>
        <v>415.8171428571425</v>
      </c>
      <c r="I48" s="57">
        <f t="shared" si="6"/>
        <v>475.2195918367343</v>
      </c>
    </row>
    <row r="49" spans="1:9" ht="12.75">
      <c r="A49">
        <f t="shared" si="5"/>
        <v>0.35500000000000015</v>
      </c>
      <c r="B49" s="57">
        <f t="shared" si="6"/>
        <v>57.74092441975794</v>
      </c>
      <c r="C49" s="57">
        <f t="shared" si="6"/>
        <v>115.48184883951588</v>
      </c>
      <c r="D49" s="57">
        <f t="shared" si="6"/>
        <v>173.22277325927382</v>
      </c>
      <c r="E49" s="57">
        <f t="shared" si="6"/>
        <v>230.96369767903175</v>
      </c>
      <c r="F49" s="57">
        <f t="shared" si="6"/>
        <v>288.70462209878974</v>
      </c>
      <c r="G49" s="57">
        <f t="shared" si="6"/>
        <v>346.44554651854764</v>
      </c>
      <c r="H49" s="57">
        <f t="shared" si="6"/>
        <v>404.18647093830555</v>
      </c>
      <c r="I49" s="57">
        <f t="shared" si="6"/>
        <v>461.9273953580635</v>
      </c>
    </row>
    <row r="50" spans="1:9" ht="12.75">
      <c r="A50">
        <f t="shared" si="5"/>
        <v>0.36000000000000015</v>
      </c>
      <c r="B50" s="57">
        <f t="shared" si="6"/>
        <v>56.1481481481481</v>
      </c>
      <c r="C50" s="57">
        <f t="shared" si="6"/>
        <v>112.2962962962962</v>
      </c>
      <c r="D50" s="57">
        <f t="shared" si="6"/>
        <v>168.44444444444431</v>
      </c>
      <c r="E50" s="57">
        <f t="shared" si="6"/>
        <v>224.5925925925924</v>
      </c>
      <c r="F50" s="57">
        <f t="shared" si="6"/>
        <v>280.74074074074053</v>
      </c>
      <c r="G50" s="57">
        <f t="shared" si="6"/>
        <v>336.88888888888863</v>
      </c>
      <c r="H50" s="57">
        <f t="shared" si="6"/>
        <v>393.03703703703667</v>
      </c>
      <c r="I50" s="57">
        <f t="shared" si="6"/>
        <v>449.1851851851848</v>
      </c>
    </row>
    <row r="51" spans="1:9" ht="12.75">
      <c r="A51">
        <f t="shared" si="5"/>
        <v>0.36500000000000016</v>
      </c>
      <c r="B51" s="57">
        <f t="shared" si="6"/>
        <v>54.620379057984564</v>
      </c>
      <c r="C51" s="57">
        <f t="shared" si="6"/>
        <v>109.24075811596913</v>
      </c>
      <c r="D51" s="57">
        <f t="shared" si="6"/>
        <v>163.8611371739537</v>
      </c>
      <c r="E51" s="57">
        <f t="shared" si="6"/>
        <v>218.48151623193826</v>
      </c>
      <c r="F51" s="57">
        <f t="shared" si="6"/>
        <v>273.1018952899229</v>
      </c>
      <c r="G51" s="57">
        <f t="shared" si="6"/>
        <v>327.7222743479074</v>
      </c>
      <c r="H51" s="57">
        <f t="shared" si="6"/>
        <v>382.3426534058919</v>
      </c>
      <c r="I51" s="57">
        <f t="shared" si="6"/>
        <v>436.9630324638765</v>
      </c>
    </row>
    <row r="52" spans="1:9" ht="12.75">
      <c r="A52">
        <f t="shared" si="5"/>
        <v>0.37000000000000016</v>
      </c>
      <c r="B52" s="57">
        <f t="shared" si="6"/>
        <v>53.154127100073005</v>
      </c>
      <c r="C52" s="57">
        <f t="shared" si="6"/>
        <v>106.30825420014601</v>
      </c>
      <c r="D52" s="57">
        <f t="shared" si="6"/>
        <v>159.462381300219</v>
      </c>
      <c r="E52" s="57">
        <f t="shared" si="6"/>
        <v>212.61650840029202</v>
      </c>
      <c r="F52" s="57">
        <f t="shared" si="6"/>
        <v>265.770635500365</v>
      </c>
      <c r="G52" s="57">
        <f t="shared" si="6"/>
        <v>318.924762600438</v>
      </c>
      <c r="H52" s="57">
        <f t="shared" si="6"/>
        <v>372.07888970051096</v>
      </c>
      <c r="I52" s="57">
        <f t="shared" si="6"/>
        <v>425.23301680058404</v>
      </c>
    </row>
    <row r="53" spans="1:9" ht="12.75">
      <c r="A53">
        <f t="shared" si="5"/>
        <v>0.37500000000000017</v>
      </c>
      <c r="B53" s="57">
        <f t="shared" si="6"/>
        <v>51.74613333333329</v>
      </c>
      <c r="C53" s="57">
        <f t="shared" si="6"/>
        <v>103.49226666666658</v>
      </c>
      <c r="D53" s="57">
        <f t="shared" si="6"/>
        <v>155.23839999999987</v>
      </c>
      <c r="E53" s="57">
        <f t="shared" si="6"/>
        <v>206.98453333333316</v>
      </c>
      <c r="F53" s="57">
        <f t="shared" si="6"/>
        <v>258.7306666666665</v>
      </c>
      <c r="G53" s="57">
        <f t="shared" si="6"/>
        <v>310.47679999999974</v>
      </c>
      <c r="H53" s="57">
        <f t="shared" si="6"/>
        <v>362.222933333333</v>
      </c>
      <c r="I53" s="57">
        <f t="shared" si="6"/>
        <v>413.9690666666663</v>
      </c>
    </row>
    <row r="54" spans="1:9" ht="12.75">
      <c r="A54">
        <f t="shared" si="5"/>
        <v>0.38000000000000017</v>
      </c>
      <c r="B54" s="57">
        <f t="shared" si="6"/>
        <v>50.39335180055397</v>
      </c>
      <c r="C54" s="57">
        <f t="shared" si="6"/>
        <v>100.78670360110794</v>
      </c>
      <c r="D54" s="57">
        <f t="shared" si="6"/>
        <v>151.18005540166192</v>
      </c>
      <c r="E54" s="57">
        <f t="shared" si="6"/>
        <v>201.5734072022159</v>
      </c>
      <c r="F54" s="57">
        <f t="shared" si="6"/>
        <v>251.9667590027699</v>
      </c>
      <c r="G54" s="57">
        <f t="shared" si="6"/>
        <v>302.36011080332383</v>
      </c>
      <c r="H54" s="57">
        <f t="shared" si="6"/>
        <v>352.7534626038778</v>
      </c>
      <c r="I54" s="57">
        <f t="shared" si="6"/>
        <v>403.1468144044318</v>
      </c>
    </row>
    <row r="55" spans="1:9" ht="12.75">
      <c r="A55">
        <f t="shared" si="5"/>
        <v>0.3850000000000002</v>
      </c>
      <c r="B55" s="57">
        <f t="shared" si="6"/>
        <v>49.092933040984946</v>
      </c>
      <c r="C55" s="57">
        <f t="shared" si="6"/>
        <v>98.18586608196989</v>
      </c>
      <c r="D55" s="57">
        <f t="shared" si="6"/>
        <v>147.27879912295484</v>
      </c>
      <c r="E55" s="57">
        <f t="shared" si="6"/>
        <v>196.37173216393978</v>
      </c>
      <c r="F55" s="57">
        <f t="shared" si="6"/>
        <v>245.46466520492476</v>
      </c>
      <c r="G55" s="57">
        <f t="shared" si="6"/>
        <v>294.5575982459097</v>
      </c>
      <c r="H55" s="57">
        <f t="shared" si="6"/>
        <v>343.6505312868946</v>
      </c>
      <c r="I55" s="57">
        <f t="shared" si="6"/>
        <v>392.74346432787956</v>
      </c>
    </row>
    <row r="56" spans="1:9" ht="12.75">
      <c r="A56">
        <f t="shared" si="5"/>
        <v>0.3900000000000002</v>
      </c>
      <c r="B56" s="57">
        <f t="shared" si="6"/>
        <v>47.842209072978264</v>
      </c>
      <c r="C56" s="57">
        <f t="shared" si="6"/>
        <v>95.68441814595653</v>
      </c>
      <c r="D56" s="57">
        <f t="shared" si="6"/>
        <v>143.52662721893478</v>
      </c>
      <c r="E56" s="57">
        <f t="shared" si="6"/>
        <v>191.36883629191306</v>
      </c>
      <c r="F56" s="57">
        <f t="shared" si="6"/>
        <v>239.21104536489133</v>
      </c>
      <c r="G56" s="57">
        <f t="shared" si="6"/>
        <v>287.05325443786955</v>
      </c>
      <c r="H56" s="57">
        <f t="shared" si="6"/>
        <v>334.8954635108478</v>
      </c>
      <c r="I56" s="57">
        <f t="shared" si="6"/>
        <v>382.7376725838261</v>
      </c>
    </row>
    <row r="57" spans="1:9" ht="12.75">
      <c r="A57">
        <f t="shared" si="5"/>
        <v>0.3950000000000002</v>
      </c>
      <c r="B57" s="57">
        <f t="shared" si="6"/>
        <v>46.638679698766175</v>
      </c>
      <c r="C57" s="57">
        <f t="shared" si="6"/>
        <v>93.27735939753235</v>
      </c>
      <c r="D57" s="57">
        <f t="shared" si="6"/>
        <v>139.91603909629853</v>
      </c>
      <c r="E57" s="57">
        <f t="shared" si="6"/>
        <v>186.5547187950647</v>
      </c>
      <c r="F57" s="57">
        <f t="shared" si="6"/>
        <v>233.19339849383093</v>
      </c>
      <c r="G57" s="57">
        <f t="shared" si="6"/>
        <v>279.83207819259707</v>
      </c>
      <c r="H57" s="57">
        <f t="shared" si="6"/>
        <v>326.47075789136323</v>
      </c>
      <c r="I57" s="57">
        <f t="shared" si="6"/>
        <v>373.1094375901294</v>
      </c>
    </row>
    <row r="58" spans="1:9" ht="12.75">
      <c r="A58">
        <f t="shared" si="5"/>
        <v>0.4000000000000002</v>
      </c>
      <c r="B58" s="57">
        <f t="shared" si="6"/>
        <v>45.47999999999996</v>
      </c>
      <c r="C58" s="57">
        <f t="shared" si="6"/>
        <v>90.95999999999992</v>
      </c>
      <c r="D58" s="57">
        <f t="shared" si="6"/>
        <v>136.43999999999988</v>
      </c>
      <c r="E58" s="57">
        <f t="shared" si="6"/>
        <v>181.91999999999985</v>
      </c>
      <c r="F58" s="57">
        <f t="shared" si="6"/>
        <v>227.39999999999984</v>
      </c>
      <c r="G58" s="57">
        <f t="shared" si="6"/>
        <v>272.87999999999977</v>
      </c>
      <c r="H58" s="57">
        <f t="shared" si="6"/>
        <v>318.3599999999997</v>
      </c>
      <c r="I58" s="57">
        <f t="shared" si="6"/>
        <v>363.8399999999997</v>
      </c>
    </row>
    <row r="59" spans="1:9" ht="12.75">
      <c r="A59">
        <f t="shared" si="5"/>
        <v>0.4050000000000002</v>
      </c>
      <c r="B59" s="57">
        <f t="shared" si="6"/>
        <v>44.363968907178744</v>
      </c>
      <c r="C59" s="57">
        <f t="shared" si="6"/>
        <v>88.72793781435749</v>
      </c>
      <c r="D59" s="57">
        <f t="shared" si="6"/>
        <v>133.09190672153622</v>
      </c>
      <c r="E59" s="57">
        <f t="shared" si="6"/>
        <v>177.45587562871498</v>
      </c>
      <c r="F59" s="57">
        <f t="shared" si="6"/>
        <v>221.81984453589374</v>
      </c>
      <c r="G59" s="57">
        <f t="shared" si="6"/>
        <v>266.18381344307244</v>
      </c>
      <c r="H59" s="57">
        <f t="shared" si="6"/>
        <v>310.54778235025117</v>
      </c>
      <c r="I59" s="57">
        <f t="shared" si="6"/>
        <v>354.91175125742996</v>
      </c>
    </row>
    <row r="60" spans="1:9" ht="12.75">
      <c r="A60">
        <f t="shared" si="5"/>
        <v>0.4100000000000002</v>
      </c>
      <c r="B60" s="57">
        <f t="shared" si="6"/>
        <v>43.28851873884589</v>
      </c>
      <c r="C60" s="57">
        <f t="shared" si="6"/>
        <v>86.57703747769177</v>
      </c>
      <c r="D60" s="57">
        <f t="shared" si="6"/>
        <v>129.86555621653767</v>
      </c>
      <c r="E60" s="57">
        <f t="shared" si="6"/>
        <v>173.15407495538355</v>
      </c>
      <c r="F60" s="57">
        <f t="shared" si="6"/>
        <v>216.44259369422946</v>
      </c>
      <c r="G60" s="57">
        <f t="shared" si="6"/>
        <v>259.73111243307534</v>
      </c>
      <c r="H60" s="57">
        <f t="shared" si="6"/>
        <v>303.0196311719212</v>
      </c>
      <c r="I60" s="57">
        <f t="shared" si="6"/>
        <v>346.3081499107671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05"/>
  <sheetViews>
    <sheetView tabSelected="1" workbookViewId="0" topLeftCell="A1">
      <selection activeCell="G32" sqref="G32"/>
    </sheetView>
  </sheetViews>
  <sheetFormatPr defaultColWidth="9.140625" defaultRowHeight="12.75"/>
  <cols>
    <col min="4" max="4" width="16.140625" style="0" customWidth="1"/>
  </cols>
  <sheetData>
    <row r="1" spans="1:2" ht="12.75">
      <c r="A1" s="3" t="s">
        <v>278</v>
      </c>
      <c r="B1" s="12"/>
    </row>
    <row r="2" spans="1:8" ht="12.75">
      <c r="A2" s="3" t="s">
        <v>279</v>
      </c>
      <c r="B2" s="12" t="s">
        <v>280</v>
      </c>
      <c r="C2" t="s">
        <v>281</v>
      </c>
      <c r="D2" t="s">
        <v>282</v>
      </c>
      <c r="H2" t="s">
        <v>283</v>
      </c>
    </row>
    <row r="3" spans="1:8" ht="12.75">
      <c r="A3" s="3" t="s">
        <v>284</v>
      </c>
      <c r="B3" s="12"/>
      <c r="D3" t="s">
        <v>285</v>
      </c>
      <c r="E3" s="35">
        <v>61.9</v>
      </c>
      <c r="F3" t="s">
        <v>127</v>
      </c>
      <c r="H3" t="s">
        <v>286</v>
      </c>
    </row>
    <row r="4" spans="1:6" ht="12.75">
      <c r="A4" s="14">
        <v>0</v>
      </c>
      <c r="B4" s="15">
        <v>-0.72155</v>
      </c>
      <c r="D4" t="s">
        <v>277</v>
      </c>
      <c r="E4" s="35">
        <v>0.228</v>
      </c>
      <c r="F4" t="s">
        <v>135</v>
      </c>
    </row>
    <row r="5" spans="1:8" ht="12.75">
      <c r="A5" s="14">
        <v>0.005</v>
      </c>
      <c r="B5" s="15">
        <v>-0.72155</v>
      </c>
      <c r="D5" t="s">
        <v>287</v>
      </c>
      <c r="E5" s="35">
        <f>A31</f>
        <v>0.135</v>
      </c>
      <c r="F5" t="s">
        <v>225</v>
      </c>
      <c r="H5" t="s">
        <v>288</v>
      </c>
    </row>
    <row r="6" spans="1:8" ht="12.75">
      <c r="A6" s="14">
        <v>0.01</v>
      </c>
      <c r="B6" s="15">
        <v>-0.54116</v>
      </c>
      <c r="D6" t="s">
        <v>289</v>
      </c>
      <c r="E6" s="35">
        <f>A229</f>
        <v>1.125</v>
      </c>
      <c r="F6" t="s">
        <v>225</v>
      </c>
      <c r="H6" t="s">
        <v>290</v>
      </c>
    </row>
    <row r="7" spans="1:8" ht="12.75">
      <c r="A7" s="14">
        <v>0.015</v>
      </c>
      <c r="B7" s="15">
        <v>-0.72155</v>
      </c>
      <c r="D7" t="s">
        <v>163</v>
      </c>
      <c r="E7">
        <f>E6-E5</f>
        <v>0.99</v>
      </c>
      <c r="F7" t="s">
        <v>225</v>
      </c>
      <c r="H7" t="s">
        <v>291</v>
      </c>
    </row>
    <row r="8" spans="1:8" ht="12.75">
      <c r="A8" s="14">
        <v>0.02</v>
      </c>
      <c r="B8" s="15">
        <v>-0.72155</v>
      </c>
      <c r="D8" t="s">
        <v>292</v>
      </c>
      <c r="E8">
        <f>MAX(B31:B229)</f>
        <v>134.93</v>
      </c>
      <c r="F8" t="s">
        <v>293</v>
      </c>
      <c r="H8" t="s">
        <v>294</v>
      </c>
    </row>
    <row r="9" spans="1:8" ht="12.75">
      <c r="A9" s="14">
        <v>0.025</v>
      </c>
      <c r="B9" s="15">
        <v>-0.54116</v>
      </c>
      <c r="D9" t="s">
        <v>295</v>
      </c>
      <c r="E9">
        <f>AVERAGE(B31:B229)</f>
        <v>99.35698391959801</v>
      </c>
      <c r="F9" t="s">
        <v>293</v>
      </c>
      <c r="H9" t="s">
        <v>296</v>
      </c>
    </row>
    <row r="10" spans="1:6" ht="12.75">
      <c r="A10" s="14">
        <v>0.03</v>
      </c>
      <c r="B10" s="15">
        <v>-0.72155</v>
      </c>
      <c r="D10" t="s">
        <v>297</v>
      </c>
      <c r="E10">
        <f>SUM(B31:B229)/200</f>
        <v>98.86019900000001</v>
      </c>
      <c r="F10" t="s">
        <v>298</v>
      </c>
    </row>
    <row r="11" spans="1:8" ht="12.75">
      <c r="A11" s="14">
        <v>0.035</v>
      </c>
      <c r="B11" s="15">
        <v>-0.90194</v>
      </c>
      <c r="D11" t="s">
        <v>299</v>
      </c>
      <c r="E11">
        <f>E10/(E3*9.8/1000)</f>
        <v>162.96890804787182</v>
      </c>
      <c r="F11" t="s">
        <v>162</v>
      </c>
      <c r="H11" t="s">
        <v>300</v>
      </c>
    </row>
    <row r="12" spans="1:8" ht="12.75">
      <c r="A12" s="14">
        <v>0.04</v>
      </c>
      <c r="B12" s="15">
        <v>-0.72155</v>
      </c>
      <c r="D12" t="s">
        <v>165</v>
      </c>
      <c r="E12">
        <f>(0.93-0.375)/(2*E7)</f>
        <v>0.28030303030303033</v>
      </c>
      <c r="F12" t="s">
        <v>166</v>
      </c>
      <c r="H12" t="s">
        <v>301</v>
      </c>
    </row>
    <row r="13" spans="1:8" ht="12.75">
      <c r="A13" s="14">
        <v>0.045</v>
      </c>
      <c r="B13" s="15">
        <v>-0.54116</v>
      </c>
      <c r="H13" t="s">
        <v>302</v>
      </c>
    </row>
    <row r="14" spans="1:2" ht="12.75">
      <c r="A14" s="14">
        <v>0.05</v>
      </c>
      <c r="B14" s="15">
        <v>-0.72155</v>
      </c>
    </row>
    <row r="15" spans="1:2" ht="12.75">
      <c r="A15" s="14">
        <v>0.055</v>
      </c>
      <c r="B15" s="15">
        <v>-0.72155</v>
      </c>
    </row>
    <row r="16" spans="1:2" ht="12.75">
      <c r="A16" s="14">
        <v>0.06</v>
      </c>
      <c r="B16" s="15">
        <v>-0.72155</v>
      </c>
    </row>
    <row r="17" spans="1:2" ht="12.75">
      <c r="A17" s="14">
        <v>0.065</v>
      </c>
      <c r="B17" s="15">
        <v>-0.72155</v>
      </c>
    </row>
    <row r="18" spans="1:2" ht="12.75">
      <c r="A18" s="14">
        <v>0.07</v>
      </c>
      <c r="B18" s="15">
        <v>-0.72155</v>
      </c>
    </row>
    <row r="19" spans="1:2" ht="12.75">
      <c r="A19" s="14">
        <v>0.075</v>
      </c>
      <c r="B19" s="15">
        <v>-0.72155</v>
      </c>
    </row>
    <row r="20" spans="1:2" ht="12.75">
      <c r="A20" s="14">
        <v>0.08</v>
      </c>
      <c r="B20" s="15">
        <v>-0.72155</v>
      </c>
    </row>
    <row r="21" spans="1:2" ht="12.75">
      <c r="A21" s="14">
        <v>0.085</v>
      </c>
      <c r="B21" s="15">
        <v>-0.72155</v>
      </c>
    </row>
    <row r="22" spans="1:2" ht="12.75">
      <c r="A22" s="14">
        <v>0.09</v>
      </c>
      <c r="B22" s="15">
        <v>-0.54116</v>
      </c>
    </row>
    <row r="23" spans="1:2" ht="12.75">
      <c r="A23" s="14">
        <v>0.095</v>
      </c>
      <c r="B23" s="15">
        <v>-0.72155</v>
      </c>
    </row>
    <row r="24" spans="1:2" ht="12.75">
      <c r="A24" s="14">
        <v>0.1</v>
      </c>
      <c r="B24" s="15">
        <v>-0.72155</v>
      </c>
    </row>
    <row r="25" spans="1:2" ht="12.75">
      <c r="A25" s="14">
        <v>0.105</v>
      </c>
      <c r="B25" s="15">
        <v>-0.72155</v>
      </c>
    </row>
    <row r="26" spans="1:2" ht="12.75">
      <c r="A26" s="14">
        <v>0.11</v>
      </c>
      <c r="B26" s="15">
        <v>-0.72155</v>
      </c>
    </row>
    <row r="27" spans="1:2" ht="12.75">
      <c r="A27" s="14">
        <v>0.115</v>
      </c>
      <c r="B27" s="15">
        <v>-0.54116</v>
      </c>
    </row>
    <row r="28" spans="1:2" ht="12.75">
      <c r="A28" s="14">
        <v>0.12</v>
      </c>
      <c r="B28" s="15">
        <v>-0.36078</v>
      </c>
    </row>
    <row r="29" spans="1:2" ht="12.75">
      <c r="A29" s="14">
        <v>0.125</v>
      </c>
      <c r="B29" s="15">
        <v>0.36078</v>
      </c>
    </row>
    <row r="30" spans="1:2" ht="12.75">
      <c r="A30" s="14">
        <v>0.13</v>
      </c>
      <c r="B30" s="15">
        <v>2.1647</v>
      </c>
    </row>
    <row r="31" spans="1:2" ht="12.75">
      <c r="A31" s="14">
        <v>0.135</v>
      </c>
      <c r="B31" s="15">
        <v>9.1998</v>
      </c>
    </row>
    <row r="32" spans="1:2" ht="12.75">
      <c r="A32" s="14">
        <v>0.14</v>
      </c>
      <c r="B32" s="15">
        <v>14.611</v>
      </c>
    </row>
    <row r="33" spans="1:2" ht="12.75">
      <c r="A33" s="14">
        <v>0.145</v>
      </c>
      <c r="B33" s="15">
        <v>22.007</v>
      </c>
    </row>
    <row r="34" spans="1:2" ht="12.75">
      <c r="A34" s="14">
        <v>0.15</v>
      </c>
      <c r="B34" s="15">
        <v>39.144</v>
      </c>
    </row>
    <row r="35" spans="1:2" ht="12.75">
      <c r="A35" s="14">
        <v>0.155</v>
      </c>
      <c r="B35" s="15">
        <v>60.25</v>
      </c>
    </row>
    <row r="36" spans="1:2" ht="12.75">
      <c r="A36" s="14">
        <v>0.16</v>
      </c>
      <c r="B36" s="15">
        <v>75.041</v>
      </c>
    </row>
    <row r="37" spans="1:2" ht="12.75">
      <c r="A37" s="14">
        <v>0.165</v>
      </c>
      <c r="B37" s="15">
        <v>83.52</v>
      </c>
    </row>
    <row r="38" spans="1:2" ht="12.75">
      <c r="A38" s="14">
        <v>0.17</v>
      </c>
      <c r="B38" s="15">
        <v>91.457</v>
      </c>
    </row>
    <row r="39" spans="1:2" ht="12.75">
      <c r="A39" s="14">
        <v>0.175</v>
      </c>
      <c r="B39" s="15">
        <v>98.311</v>
      </c>
    </row>
    <row r="40" spans="1:2" ht="12.75">
      <c r="A40" s="14">
        <v>0.18</v>
      </c>
      <c r="B40" s="15">
        <v>101.74</v>
      </c>
    </row>
    <row r="41" spans="1:2" ht="12.75">
      <c r="A41" s="14">
        <v>0.185</v>
      </c>
      <c r="B41" s="15">
        <v>104.81</v>
      </c>
    </row>
    <row r="42" spans="1:2" ht="12.75">
      <c r="A42" s="14">
        <v>0.19</v>
      </c>
      <c r="B42" s="15">
        <v>105.53</v>
      </c>
    </row>
    <row r="43" spans="1:2" ht="12.75">
      <c r="A43" s="14">
        <v>0.195</v>
      </c>
      <c r="B43" s="15">
        <v>107.33</v>
      </c>
    </row>
    <row r="44" spans="1:2" ht="12.75">
      <c r="A44" s="14">
        <v>0.2</v>
      </c>
      <c r="B44" s="15">
        <v>109.68</v>
      </c>
    </row>
    <row r="45" spans="1:2" ht="12.75">
      <c r="A45" s="14">
        <v>0.205</v>
      </c>
      <c r="B45" s="15">
        <v>111.66</v>
      </c>
    </row>
    <row r="46" spans="1:2" ht="12.75">
      <c r="A46" s="14">
        <v>0.21</v>
      </c>
      <c r="B46" s="15">
        <v>115.27</v>
      </c>
    </row>
    <row r="47" spans="1:2" ht="12.75">
      <c r="A47" s="14">
        <v>0.215</v>
      </c>
      <c r="B47" s="15">
        <v>117.43</v>
      </c>
    </row>
    <row r="48" spans="1:2" ht="12.75">
      <c r="A48" s="14">
        <v>0.22</v>
      </c>
      <c r="B48" s="15">
        <v>119.24</v>
      </c>
    </row>
    <row r="49" spans="1:2" ht="12.75">
      <c r="A49" s="14">
        <v>0.225</v>
      </c>
      <c r="B49" s="15">
        <v>118.88</v>
      </c>
    </row>
    <row r="50" spans="1:2" ht="12.75">
      <c r="A50" s="14">
        <v>0.23</v>
      </c>
      <c r="B50" s="15">
        <v>120.32</v>
      </c>
    </row>
    <row r="51" spans="1:2" ht="12.75">
      <c r="A51" s="14">
        <v>0.235</v>
      </c>
      <c r="B51" s="15">
        <v>121.22</v>
      </c>
    </row>
    <row r="52" spans="1:2" ht="12.75">
      <c r="A52" s="14">
        <v>0.24</v>
      </c>
      <c r="B52" s="15">
        <v>121.94</v>
      </c>
    </row>
    <row r="53" spans="1:2" ht="12.75">
      <c r="A53" s="14">
        <v>0.245</v>
      </c>
      <c r="B53" s="15">
        <v>121.22</v>
      </c>
    </row>
    <row r="54" spans="1:2" ht="12.75">
      <c r="A54" s="14">
        <v>0.25</v>
      </c>
      <c r="B54" s="15">
        <v>122.48</v>
      </c>
    </row>
    <row r="55" spans="1:2" ht="12.75">
      <c r="A55" s="14">
        <v>0.255</v>
      </c>
      <c r="B55" s="15">
        <v>123.75</v>
      </c>
    </row>
    <row r="56" spans="1:2" ht="12.75">
      <c r="A56" s="14">
        <v>0.26</v>
      </c>
      <c r="B56" s="15">
        <v>125.01</v>
      </c>
    </row>
    <row r="57" spans="1:2" ht="12.75">
      <c r="A57" s="14">
        <v>0.265</v>
      </c>
      <c r="B57" s="15">
        <v>126.27</v>
      </c>
    </row>
    <row r="58" spans="1:2" ht="12.75">
      <c r="A58" s="14">
        <v>0.27</v>
      </c>
      <c r="B58" s="15">
        <v>126.45</v>
      </c>
    </row>
    <row r="59" spans="1:2" ht="12.75">
      <c r="A59" s="14">
        <v>0.275</v>
      </c>
      <c r="B59" s="15">
        <v>128.08</v>
      </c>
    </row>
    <row r="60" spans="1:2" ht="12.75">
      <c r="A60" s="14">
        <v>0.28</v>
      </c>
      <c r="B60" s="15">
        <v>126.27</v>
      </c>
    </row>
    <row r="61" spans="1:2" ht="12.75">
      <c r="A61" s="14">
        <v>0.285</v>
      </c>
      <c r="B61" s="15">
        <v>126.27</v>
      </c>
    </row>
    <row r="62" spans="1:2" ht="12.75">
      <c r="A62" s="14">
        <v>0.29</v>
      </c>
      <c r="B62" s="15">
        <v>127.53</v>
      </c>
    </row>
    <row r="63" spans="1:2" ht="12.75">
      <c r="A63" s="14">
        <v>0.295</v>
      </c>
      <c r="B63" s="15">
        <v>127.71</v>
      </c>
    </row>
    <row r="64" spans="1:2" ht="12.75">
      <c r="A64" s="14">
        <v>0.3</v>
      </c>
      <c r="B64" s="15">
        <v>126.45</v>
      </c>
    </row>
    <row r="65" spans="1:2" ht="12.75">
      <c r="A65" s="14">
        <v>0.305</v>
      </c>
      <c r="B65" s="15">
        <v>128.08</v>
      </c>
    </row>
    <row r="66" spans="1:2" ht="12.75">
      <c r="A66" s="14">
        <v>0.31</v>
      </c>
      <c r="B66" s="15">
        <v>127.71</v>
      </c>
    </row>
    <row r="67" spans="1:2" ht="12.75">
      <c r="A67" s="14">
        <v>0.315</v>
      </c>
      <c r="B67" s="15">
        <v>127.71</v>
      </c>
    </row>
    <row r="68" spans="1:2" ht="12.75">
      <c r="A68" s="14">
        <v>0.32</v>
      </c>
      <c r="B68" s="15">
        <v>127.53</v>
      </c>
    </row>
    <row r="69" spans="1:2" ht="12.75">
      <c r="A69" s="14">
        <v>0.325</v>
      </c>
      <c r="B69" s="15">
        <v>128.08</v>
      </c>
    </row>
    <row r="70" spans="1:2" ht="12.75">
      <c r="A70" s="14">
        <v>0.33</v>
      </c>
      <c r="B70" s="15">
        <v>128.08</v>
      </c>
    </row>
    <row r="71" spans="1:2" ht="12.75">
      <c r="A71" s="14">
        <v>0.335</v>
      </c>
      <c r="B71" s="15">
        <v>128.08</v>
      </c>
    </row>
    <row r="72" spans="1:2" ht="12.75">
      <c r="A72" s="14">
        <v>0.34</v>
      </c>
      <c r="B72" s="15">
        <v>127.71</v>
      </c>
    </row>
    <row r="73" spans="1:2" ht="12.75">
      <c r="A73" s="14">
        <v>0.345</v>
      </c>
      <c r="B73" s="15">
        <v>127.9</v>
      </c>
    </row>
    <row r="74" spans="1:2" ht="12.75">
      <c r="A74" s="14">
        <v>0.35</v>
      </c>
      <c r="B74" s="15">
        <v>128.44</v>
      </c>
    </row>
    <row r="75" spans="1:2" ht="12.75">
      <c r="A75" s="14">
        <v>0.355</v>
      </c>
      <c r="B75" s="15">
        <v>128.44</v>
      </c>
    </row>
    <row r="76" spans="1:2" ht="12.75">
      <c r="A76" s="14">
        <v>0.36</v>
      </c>
      <c r="B76" s="15">
        <v>127.9</v>
      </c>
    </row>
    <row r="77" spans="1:2" ht="12.75">
      <c r="A77" s="14">
        <v>0.365</v>
      </c>
      <c r="B77" s="15">
        <v>128.8</v>
      </c>
    </row>
    <row r="78" spans="1:2" ht="12.75">
      <c r="A78" s="14">
        <v>0.37</v>
      </c>
      <c r="B78" s="15">
        <v>130.96</v>
      </c>
    </row>
    <row r="79" spans="1:2" ht="12.75">
      <c r="A79" s="14">
        <v>0.375</v>
      </c>
      <c r="B79" s="15">
        <v>130.78</v>
      </c>
    </row>
    <row r="80" spans="1:2" ht="12.75">
      <c r="A80" s="14">
        <v>0.38</v>
      </c>
      <c r="B80" s="15">
        <v>129.7</v>
      </c>
    </row>
    <row r="81" spans="1:2" ht="12.75">
      <c r="A81" s="14">
        <v>0.385</v>
      </c>
      <c r="B81" s="15">
        <v>129.88</v>
      </c>
    </row>
    <row r="82" spans="1:2" ht="12.75">
      <c r="A82" s="14">
        <v>0.39</v>
      </c>
      <c r="B82" s="15">
        <v>130.6</v>
      </c>
    </row>
    <row r="83" spans="1:2" ht="12.75">
      <c r="A83" s="14">
        <v>0.395</v>
      </c>
      <c r="B83" s="15">
        <v>132.77</v>
      </c>
    </row>
    <row r="84" spans="1:2" ht="12.75">
      <c r="A84" s="14">
        <v>0.4</v>
      </c>
      <c r="B84" s="15">
        <v>131.68</v>
      </c>
    </row>
    <row r="85" spans="1:2" ht="12.75">
      <c r="A85" s="14">
        <v>0.405</v>
      </c>
      <c r="B85" s="15">
        <v>130.6</v>
      </c>
    </row>
    <row r="86" spans="1:2" ht="12.75">
      <c r="A86" s="14">
        <v>0.41</v>
      </c>
      <c r="B86" s="15">
        <v>130.06</v>
      </c>
    </row>
    <row r="87" spans="1:2" ht="12.75">
      <c r="A87" s="14">
        <v>0.415</v>
      </c>
      <c r="B87" s="15">
        <v>132.59</v>
      </c>
    </row>
    <row r="88" spans="1:2" ht="12.75">
      <c r="A88" s="14">
        <v>0.42</v>
      </c>
      <c r="B88" s="15">
        <v>132.95</v>
      </c>
    </row>
    <row r="89" spans="1:2" ht="12.75">
      <c r="A89" s="14">
        <v>0.425</v>
      </c>
      <c r="B89" s="15">
        <v>132.22</v>
      </c>
    </row>
    <row r="90" spans="1:2" ht="12.75">
      <c r="A90" s="14">
        <v>0.43</v>
      </c>
      <c r="B90" s="15">
        <v>131.86</v>
      </c>
    </row>
    <row r="91" spans="1:2" ht="12.75">
      <c r="A91" s="14">
        <v>0.435</v>
      </c>
      <c r="B91" s="15">
        <v>132.04</v>
      </c>
    </row>
    <row r="92" spans="1:2" ht="12.75">
      <c r="A92" s="14">
        <v>0.44</v>
      </c>
      <c r="B92" s="15">
        <v>132.95</v>
      </c>
    </row>
    <row r="93" spans="1:2" ht="12.75">
      <c r="A93" s="14">
        <v>0.445</v>
      </c>
      <c r="B93" s="15">
        <v>132.4</v>
      </c>
    </row>
    <row r="94" spans="1:2" ht="12.75">
      <c r="A94" s="14">
        <v>0.45</v>
      </c>
      <c r="B94" s="15">
        <v>132.4</v>
      </c>
    </row>
    <row r="95" spans="1:2" ht="12.75">
      <c r="A95" s="14">
        <v>0.455</v>
      </c>
      <c r="B95" s="15">
        <v>132.77</v>
      </c>
    </row>
    <row r="96" spans="1:2" ht="12.75">
      <c r="A96" s="14">
        <v>0.46</v>
      </c>
      <c r="B96" s="15">
        <v>133.67</v>
      </c>
    </row>
    <row r="97" spans="1:2" ht="12.75">
      <c r="A97" s="14">
        <v>0.465</v>
      </c>
      <c r="B97" s="15">
        <v>134.93</v>
      </c>
    </row>
    <row r="98" spans="1:2" ht="12.75">
      <c r="A98" s="14">
        <v>0.47</v>
      </c>
      <c r="B98" s="15">
        <v>133.85</v>
      </c>
    </row>
    <row r="99" spans="1:2" ht="12.75">
      <c r="A99" s="14">
        <v>0.475</v>
      </c>
      <c r="B99" s="15">
        <v>134.57</v>
      </c>
    </row>
    <row r="100" spans="1:2" ht="12.75">
      <c r="A100" s="14">
        <v>0.48</v>
      </c>
      <c r="B100" s="15">
        <v>134.21</v>
      </c>
    </row>
    <row r="101" spans="1:2" ht="12.75">
      <c r="A101" s="14">
        <v>0.485</v>
      </c>
      <c r="B101" s="15">
        <v>134.75</v>
      </c>
    </row>
    <row r="102" spans="1:2" ht="12.75">
      <c r="A102" s="14">
        <v>0.49</v>
      </c>
      <c r="B102" s="15">
        <v>133.85</v>
      </c>
    </row>
    <row r="103" spans="1:2" ht="12.75">
      <c r="A103" s="14">
        <v>0.495</v>
      </c>
      <c r="B103" s="15">
        <v>132.77</v>
      </c>
    </row>
    <row r="104" spans="1:2" ht="12.75">
      <c r="A104" s="14">
        <v>0.5</v>
      </c>
      <c r="B104" s="15">
        <v>132.04</v>
      </c>
    </row>
    <row r="105" spans="1:2" ht="12.75">
      <c r="A105" s="14">
        <v>0.505</v>
      </c>
      <c r="B105" s="15">
        <v>132.4</v>
      </c>
    </row>
    <row r="106" spans="1:2" ht="12.75">
      <c r="A106" s="14">
        <v>0.51</v>
      </c>
      <c r="B106" s="15">
        <v>132.59</v>
      </c>
    </row>
    <row r="107" spans="1:2" ht="12.75">
      <c r="A107" s="14">
        <v>0.515</v>
      </c>
      <c r="B107" s="15">
        <v>133.13</v>
      </c>
    </row>
    <row r="108" spans="1:2" ht="12.75">
      <c r="A108" s="14">
        <v>0.52</v>
      </c>
      <c r="B108" s="15">
        <v>132.95</v>
      </c>
    </row>
    <row r="109" spans="1:2" ht="12.75">
      <c r="A109" s="14">
        <v>0.525</v>
      </c>
      <c r="B109" s="15">
        <v>133.31</v>
      </c>
    </row>
    <row r="110" spans="1:2" ht="12.75">
      <c r="A110" s="14">
        <v>0.53</v>
      </c>
      <c r="B110" s="15">
        <v>133.31</v>
      </c>
    </row>
    <row r="111" spans="1:2" ht="12.75">
      <c r="A111" s="14">
        <v>0.535</v>
      </c>
      <c r="B111" s="15">
        <v>132.95</v>
      </c>
    </row>
    <row r="112" spans="1:2" ht="12.75">
      <c r="A112" s="14">
        <v>0.54</v>
      </c>
      <c r="B112" s="15">
        <v>133.49</v>
      </c>
    </row>
    <row r="113" spans="1:2" ht="12.75">
      <c r="A113" s="14">
        <v>0.545</v>
      </c>
      <c r="B113" s="15">
        <v>132.77</v>
      </c>
    </row>
    <row r="114" spans="1:2" ht="12.75">
      <c r="A114" s="14">
        <v>0.55</v>
      </c>
      <c r="B114" s="15">
        <v>132.59</v>
      </c>
    </row>
    <row r="115" spans="1:2" ht="12.75">
      <c r="A115" s="14">
        <v>0.555</v>
      </c>
      <c r="B115" s="15">
        <v>132.59</v>
      </c>
    </row>
    <row r="116" spans="1:2" ht="12.75">
      <c r="A116" s="14">
        <v>0.56</v>
      </c>
      <c r="B116" s="15">
        <v>132.77</v>
      </c>
    </row>
    <row r="117" spans="1:2" ht="12.75">
      <c r="A117" s="14">
        <v>0.565</v>
      </c>
      <c r="B117" s="15">
        <v>131.86</v>
      </c>
    </row>
    <row r="118" spans="1:2" ht="12.75">
      <c r="A118" s="14">
        <v>0.57</v>
      </c>
      <c r="B118" s="15">
        <v>131.86</v>
      </c>
    </row>
    <row r="119" spans="1:2" ht="12.75">
      <c r="A119" s="14">
        <v>0.575</v>
      </c>
      <c r="B119" s="15">
        <v>131.32</v>
      </c>
    </row>
    <row r="120" spans="1:2" ht="12.75">
      <c r="A120" s="14">
        <v>0.58</v>
      </c>
      <c r="B120" s="15">
        <v>131.14</v>
      </c>
    </row>
    <row r="121" spans="1:2" ht="12.75">
      <c r="A121" s="14">
        <v>0.585</v>
      </c>
      <c r="B121" s="15">
        <v>130.78</v>
      </c>
    </row>
    <row r="122" spans="1:2" ht="12.75">
      <c r="A122" s="14">
        <v>0.59</v>
      </c>
      <c r="B122" s="15">
        <v>130.42</v>
      </c>
    </row>
    <row r="123" spans="1:2" ht="12.75">
      <c r="A123" s="14">
        <v>0.595</v>
      </c>
      <c r="B123" s="15">
        <v>129.7</v>
      </c>
    </row>
    <row r="124" spans="1:2" ht="12.75">
      <c r="A124" s="14">
        <v>0.6</v>
      </c>
      <c r="B124" s="15">
        <v>129.16</v>
      </c>
    </row>
    <row r="125" spans="1:2" ht="12.75">
      <c r="A125" s="14">
        <v>0.605</v>
      </c>
      <c r="B125" s="15">
        <v>129.16</v>
      </c>
    </row>
    <row r="126" spans="1:2" ht="12.75">
      <c r="A126" s="14">
        <v>0.61</v>
      </c>
      <c r="B126" s="15">
        <v>128.8</v>
      </c>
    </row>
    <row r="127" spans="1:2" ht="12.75">
      <c r="A127" s="14">
        <v>0.615</v>
      </c>
      <c r="B127" s="15">
        <v>127.9</v>
      </c>
    </row>
    <row r="128" spans="1:2" ht="12.75">
      <c r="A128" s="14">
        <v>0.62</v>
      </c>
      <c r="B128" s="15">
        <v>128.08</v>
      </c>
    </row>
    <row r="129" spans="1:2" ht="12.75">
      <c r="A129" s="14">
        <v>0.625</v>
      </c>
      <c r="B129" s="15">
        <v>127.35</v>
      </c>
    </row>
    <row r="130" spans="1:2" ht="12.75">
      <c r="A130" s="14">
        <v>0.63</v>
      </c>
      <c r="B130" s="15">
        <v>127.17</v>
      </c>
    </row>
    <row r="131" spans="1:2" ht="12.75">
      <c r="A131" s="14">
        <v>0.635</v>
      </c>
      <c r="B131" s="15">
        <v>126.99</v>
      </c>
    </row>
    <row r="132" spans="1:2" ht="12.75">
      <c r="A132" s="14">
        <v>0.64</v>
      </c>
      <c r="B132" s="15">
        <v>126.45</v>
      </c>
    </row>
    <row r="133" spans="1:2" ht="12.75">
      <c r="A133" s="14">
        <v>0.645</v>
      </c>
      <c r="B133" s="15">
        <v>126.09</v>
      </c>
    </row>
    <row r="134" spans="1:2" ht="12.75">
      <c r="A134" s="14">
        <v>0.65</v>
      </c>
      <c r="B134" s="15">
        <v>126.09</v>
      </c>
    </row>
    <row r="135" spans="1:2" ht="12.75">
      <c r="A135" s="14">
        <v>0.655</v>
      </c>
      <c r="B135" s="15">
        <v>125.91</v>
      </c>
    </row>
    <row r="136" spans="1:2" ht="12.75">
      <c r="A136" s="14">
        <v>0.66</v>
      </c>
      <c r="B136" s="15">
        <v>125.55</v>
      </c>
    </row>
    <row r="137" spans="1:2" ht="12.75">
      <c r="A137" s="14">
        <v>0.665</v>
      </c>
      <c r="B137" s="15">
        <v>125.01</v>
      </c>
    </row>
    <row r="138" spans="1:2" ht="12.75">
      <c r="A138" s="14">
        <v>0.67</v>
      </c>
      <c r="B138" s="15">
        <v>124.65</v>
      </c>
    </row>
    <row r="139" spans="1:2" ht="12.75">
      <c r="A139" s="14">
        <v>0.675</v>
      </c>
      <c r="B139" s="15">
        <v>123.75</v>
      </c>
    </row>
    <row r="140" spans="1:2" ht="12.75">
      <c r="A140" s="14">
        <v>0.68</v>
      </c>
      <c r="B140" s="15">
        <v>123.21</v>
      </c>
    </row>
    <row r="141" spans="1:2" ht="12.75">
      <c r="A141" s="14">
        <v>0.685</v>
      </c>
      <c r="B141" s="15">
        <v>122.66</v>
      </c>
    </row>
    <row r="142" spans="1:2" ht="12.75">
      <c r="A142" s="14">
        <v>0.69</v>
      </c>
      <c r="B142" s="15">
        <v>122.48</v>
      </c>
    </row>
    <row r="143" spans="1:2" ht="12.75">
      <c r="A143" s="14">
        <v>0.695</v>
      </c>
      <c r="B143" s="15">
        <v>121.58</v>
      </c>
    </row>
    <row r="144" spans="1:2" ht="12.75">
      <c r="A144" s="14">
        <v>0.7</v>
      </c>
      <c r="B144" s="15">
        <v>121.04</v>
      </c>
    </row>
    <row r="145" spans="1:2" ht="12.75">
      <c r="A145" s="14">
        <v>0.705</v>
      </c>
      <c r="B145" s="15">
        <v>120.32</v>
      </c>
    </row>
    <row r="146" spans="1:2" ht="12.75">
      <c r="A146" s="14">
        <v>0.71</v>
      </c>
      <c r="B146" s="15">
        <v>119.78</v>
      </c>
    </row>
    <row r="147" spans="1:2" ht="12.75">
      <c r="A147" s="14">
        <v>0.715</v>
      </c>
      <c r="B147" s="15">
        <v>119.42</v>
      </c>
    </row>
    <row r="148" spans="1:2" ht="12.75">
      <c r="A148" s="14">
        <v>0.72</v>
      </c>
      <c r="B148" s="15">
        <v>118.7</v>
      </c>
    </row>
    <row r="149" spans="1:2" ht="12.75">
      <c r="A149" s="14">
        <v>0.725</v>
      </c>
      <c r="B149" s="15">
        <v>118.7</v>
      </c>
    </row>
    <row r="150" spans="1:2" ht="12.75">
      <c r="A150" s="14">
        <v>0.73</v>
      </c>
      <c r="B150" s="15">
        <v>118.7</v>
      </c>
    </row>
    <row r="151" spans="1:2" ht="12.75">
      <c r="A151" s="14">
        <v>0.735</v>
      </c>
      <c r="B151" s="15">
        <v>118.15</v>
      </c>
    </row>
    <row r="152" spans="1:2" ht="12.75">
      <c r="A152" s="14">
        <v>0.74</v>
      </c>
      <c r="B152" s="15">
        <v>117.97</v>
      </c>
    </row>
    <row r="153" spans="1:2" ht="12.75">
      <c r="A153" s="14">
        <v>0.745</v>
      </c>
      <c r="B153" s="15">
        <v>117.25</v>
      </c>
    </row>
    <row r="154" spans="1:2" ht="12.75">
      <c r="A154" s="14">
        <v>0.75</v>
      </c>
      <c r="B154" s="15">
        <v>116.71</v>
      </c>
    </row>
    <row r="155" spans="1:2" ht="12.75">
      <c r="A155" s="14">
        <v>0.755</v>
      </c>
      <c r="B155" s="15">
        <v>115.81</v>
      </c>
    </row>
    <row r="156" spans="1:2" ht="12.75">
      <c r="A156" s="14">
        <v>0.76</v>
      </c>
      <c r="B156" s="15">
        <v>115.27</v>
      </c>
    </row>
    <row r="157" spans="1:2" ht="12.75">
      <c r="A157" s="14">
        <v>0.765</v>
      </c>
      <c r="B157" s="15">
        <v>115.45</v>
      </c>
    </row>
    <row r="158" spans="1:2" ht="12.75">
      <c r="A158" s="14">
        <v>0.77</v>
      </c>
      <c r="B158" s="15">
        <v>114.37</v>
      </c>
    </row>
    <row r="159" spans="1:2" ht="12.75">
      <c r="A159" s="14">
        <v>0.775</v>
      </c>
      <c r="B159" s="15">
        <v>114.19</v>
      </c>
    </row>
    <row r="160" spans="1:2" ht="12.75">
      <c r="A160" s="14">
        <v>0.78</v>
      </c>
      <c r="B160" s="15">
        <v>113.46</v>
      </c>
    </row>
    <row r="161" spans="1:2" ht="12.75">
      <c r="A161" s="14">
        <v>0.785</v>
      </c>
      <c r="B161" s="15">
        <v>112.74</v>
      </c>
    </row>
    <row r="162" spans="1:2" ht="12.75">
      <c r="A162" s="14">
        <v>0.79</v>
      </c>
      <c r="B162" s="15">
        <v>111.84</v>
      </c>
    </row>
    <row r="163" spans="1:2" ht="12.75">
      <c r="A163" s="14">
        <v>0.795</v>
      </c>
      <c r="B163" s="15">
        <v>110.76</v>
      </c>
    </row>
    <row r="164" spans="1:2" ht="12.75">
      <c r="A164" s="14">
        <v>0.8</v>
      </c>
      <c r="B164" s="15">
        <v>109.5</v>
      </c>
    </row>
    <row r="165" spans="1:2" ht="12.75">
      <c r="A165" s="14">
        <v>0.805</v>
      </c>
      <c r="B165" s="15">
        <v>108.59</v>
      </c>
    </row>
    <row r="166" spans="1:2" ht="12.75">
      <c r="A166" s="14">
        <v>0.81</v>
      </c>
      <c r="B166" s="15">
        <v>107.69</v>
      </c>
    </row>
    <row r="167" spans="1:2" ht="12.75">
      <c r="A167" s="14">
        <v>0.815</v>
      </c>
      <c r="B167" s="15">
        <v>106.43</v>
      </c>
    </row>
    <row r="168" spans="1:2" ht="12.75">
      <c r="A168" s="14">
        <v>0.82</v>
      </c>
      <c r="B168" s="15">
        <v>105.53</v>
      </c>
    </row>
    <row r="169" spans="1:2" ht="12.75">
      <c r="A169" s="14">
        <v>0.825</v>
      </c>
      <c r="B169" s="15">
        <v>104.26</v>
      </c>
    </row>
    <row r="170" spans="1:2" ht="12.75">
      <c r="A170" s="14">
        <v>0.83</v>
      </c>
      <c r="B170" s="15">
        <v>103.72</v>
      </c>
    </row>
    <row r="171" spans="1:2" ht="12.75">
      <c r="A171" s="14">
        <v>0.835</v>
      </c>
      <c r="B171" s="15">
        <v>102.1</v>
      </c>
    </row>
    <row r="172" spans="1:2" ht="12.75">
      <c r="A172" s="14">
        <v>0.84</v>
      </c>
      <c r="B172" s="15">
        <v>101.2</v>
      </c>
    </row>
    <row r="173" spans="1:2" ht="12.75">
      <c r="A173" s="14">
        <v>0.845</v>
      </c>
      <c r="B173" s="15">
        <v>99.935</v>
      </c>
    </row>
    <row r="174" spans="1:2" ht="12.75">
      <c r="A174" s="14">
        <v>0.85</v>
      </c>
      <c r="B174" s="15">
        <v>98.131</v>
      </c>
    </row>
    <row r="175" spans="1:2" ht="12.75">
      <c r="A175" s="14">
        <v>0.855</v>
      </c>
      <c r="B175" s="15">
        <v>96.147</v>
      </c>
    </row>
    <row r="176" spans="1:2" ht="12.75">
      <c r="A176" s="14">
        <v>0.86</v>
      </c>
      <c r="B176" s="15">
        <v>95.065</v>
      </c>
    </row>
    <row r="177" spans="1:2" ht="12.75">
      <c r="A177" s="14">
        <v>0.865</v>
      </c>
      <c r="B177" s="15">
        <v>93.441</v>
      </c>
    </row>
    <row r="178" spans="1:2" ht="12.75">
      <c r="A178" s="14">
        <v>0.87</v>
      </c>
      <c r="B178" s="15">
        <v>91.637</v>
      </c>
    </row>
    <row r="179" spans="1:2" ht="12.75">
      <c r="A179" s="14">
        <v>0.875</v>
      </c>
      <c r="B179" s="15">
        <v>90.374</v>
      </c>
    </row>
    <row r="180" spans="1:2" ht="12.75">
      <c r="A180" s="14">
        <v>0.88</v>
      </c>
      <c r="B180" s="15">
        <v>89.112</v>
      </c>
    </row>
    <row r="181" spans="1:2" ht="12.75">
      <c r="A181" s="14">
        <v>0.885</v>
      </c>
      <c r="B181" s="15">
        <v>87.849</v>
      </c>
    </row>
    <row r="182" spans="1:2" ht="12.75">
      <c r="A182" s="14">
        <v>0.89</v>
      </c>
      <c r="B182" s="15">
        <v>85.865</v>
      </c>
    </row>
    <row r="183" spans="1:2" ht="12.75">
      <c r="A183" s="14">
        <v>0.895</v>
      </c>
      <c r="B183" s="15">
        <v>83.7</v>
      </c>
    </row>
    <row r="184" spans="1:2" ht="12.75">
      <c r="A184" s="14">
        <v>0.9</v>
      </c>
      <c r="B184" s="15">
        <v>81.535</v>
      </c>
    </row>
    <row r="185" spans="1:2" ht="12.75">
      <c r="A185" s="14">
        <v>0.905</v>
      </c>
      <c r="B185" s="15">
        <v>79.371</v>
      </c>
    </row>
    <row r="186" spans="1:2" ht="12.75">
      <c r="A186" s="14">
        <v>0.91</v>
      </c>
      <c r="B186" s="15">
        <v>77.747</v>
      </c>
    </row>
    <row r="187" spans="1:2" ht="12.75">
      <c r="A187" s="14">
        <v>0.915</v>
      </c>
      <c r="B187" s="15">
        <v>75.583</v>
      </c>
    </row>
    <row r="188" spans="1:2" ht="12.75">
      <c r="A188" s="14">
        <v>0.92</v>
      </c>
      <c r="B188" s="15">
        <v>73.418</v>
      </c>
    </row>
    <row r="189" spans="1:2" ht="12.75">
      <c r="A189" s="14">
        <v>0.925</v>
      </c>
      <c r="B189" s="15">
        <v>71.253</v>
      </c>
    </row>
    <row r="190" spans="1:2" ht="12.75">
      <c r="A190" s="14">
        <v>0.93</v>
      </c>
      <c r="B190" s="15">
        <v>68.908</v>
      </c>
    </row>
    <row r="191" spans="1:2" ht="12.75">
      <c r="A191" s="14">
        <v>0.935</v>
      </c>
      <c r="B191" s="15">
        <v>66.563</v>
      </c>
    </row>
    <row r="192" spans="1:2" ht="12.75">
      <c r="A192" s="14">
        <v>0.94</v>
      </c>
      <c r="B192" s="15">
        <v>64.038</v>
      </c>
    </row>
    <row r="193" spans="1:2" ht="12.75">
      <c r="A193" s="14">
        <v>0.945</v>
      </c>
      <c r="B193" s="15">
        <v>61.693</v>
      </c>
    </row>
    <row r="194" spans="1:2" ht="12.75">
      <c r="A194" s="14">
        <v>0.95</v>
      </c>
      <c r="B194" s="15">
        <v>59.167</v>
      </c>
    </row>
    <row r="195" spans="1:2" ht="12.75">
      <c r="A195" s="14">
        <v>0.955</v>
      </c>
      <c r="B195" s="15">
        <v>56.461</v>
      </c>
    </row>
    <row r="196" spans="1:2" ht="12.75">
      <c r="A196" s="14">
        <v>0.96</v>
      </c>
      <c r="B196" s="15">
        <v>54.116</v>
      </c>
    </row>
    <row r="197" spans="1:2" ht="12.75">
      <c r="A197" s="14">
        <v>0.965</v>
      </c>
      <c r="B197" s="15">
        <v>51.591</v>
      </c>
    </row>
    <row r="198" spans="1:2" ht="12.75">
      <c r="A198" s="14">
        <v>0.97</v>
      </c>
      <c r="B198" s="15">
        <v>49.787</v>
      </c>
    </row>
    <row r="199" spans="1:2" ht="12.75">
      <c r="A199" s="14">
        <v>0.975</v>
      </c>
      <c r="B199" s="15">
        <v>47.622</v>
      </c>
    </row>
    <row r="200" spans="1:2" ht="12.75">
      <c r="A200" s="14">
        <v>0.98</v>
      </c>
      <c r="B200" s="15">
        <v>45.097</v>
      </c>
    </row>
    <row r="201" spans="1:2" ht="12.75">
      <c r="A201" s="14">
        <v>0.985</v>
      </c>
      <c r="B201" s="15">
        <v>42.572</v>
      </c>
    </row>
    <row r="202" spans="1:2" ht="12.75">
      <c r="A202" s="14">
        <v>0.99</v>
      </c>
      <c r="B202" s="15">
        <v>40.407</v>
      </c>
    </row>
    <row r="203" spans="1:2" ht="12.75">
      <c r="A203" s="14">
        <v>0.995</v>
      </c>
      <c r="B203" s="15">
        <v>38.603</v>
      </c>
    </row>
    <row r="204" spans="1:2" ht="12.75">
      <c r="A204" s="14">
        <v>1</v>
      </c>
      <c r="B204" s="15">
        <v>36.258</v>
      </c>
    </row>
    <row r="205" spans="1:2" ht="12.75">
      <c r="A205" s="14">
        <v>1.005</v>
      </c>
      <c r="B205" s="15">
        <v>34.274</v>
      </c>
    </row>
    <row r="206" spans="1:2" ht="12.75">
      <c r="A206" s="14">
        <v>1.01</v>
      </c>
      <c r="B206" s="15">
        <v>32.47</v>
      </c>
    </row>
    <row r="207" spans="1:2" ht="12.75">
      <c r="A207" s="14">
        <v>1.015</v>
      </c>
      <c r="B207" s="15">
        <v>30.846</v>
      </c>
    </row>
    <row r="208" spans="1:2" ht="12.75">
      <c r="A208" s="14">
        <v>1.02</v>
      </c>
      <c r="B208" s="15">
        <v>29.042</v>
      </c>
    </row>
    <row r="209" spans="1:2" ht="12.75">
      <c r="A209" s="14">
        <v>1.025</v>
      </c>
      <c r="B209" s="15">
        <v>27.599</v>
      </c>
    </row>
    <row r="210" spans="1:2" ht="12.75">
      <c r="A210" s="14">
        <v>1.03</v>
      </c>
      <c r="B210" s="15">
        <v>25.976</v>
      </c>
    </row>
    <row r="211" spans="1:2" ht="12.75">
      <c r="A211" s="14">
        <v>1.035</v>
      </c>
      <c r="B211" s="15">
        <v>24.533</v>
      </c>
    </row>
    <row r="212" spans="1:2" ht="12.75">
      <c r="A212" s="14">
        <v>1.04</v>
      </c>
      <c r="B212" s="15">
        <v>23.27</v>
      </c>
    </row>
    <row r="213" spans="1:2" ht="12.75">
      <c r="A213" s="14">
        <v>1.045</v>
      </c>
      <c r="B213" s="15">
        <v>22.368</v>
      </c>
    </row>
    <row r="214" spans="1:2" ht="12.75">
      <c r="A214" s="14">
        <v>1.05</v>
      </c>
      <c r="B214" s="15">
        <v>21.466</v>
      </c>
    </row>
    <row r="215" spans="1:2" ht="12.75">
      <c r="A215" s="14">
        <v>1.055</v>
      </c>
      <c r="B215" s="15">
        <v>20.384</v>
      </c>
    </row>
    <row r="216" spans="1:2" ht="12.75">
      <c r="A216" s="14">
        <v>1.06</v>
      </c>
      <c r="B216" s="15">
        <v>19.482</v>
      </c>
    </row>
    <row r="217" spans="1:2" ht="12.75">
      <c r="A217" s="14">
        <v>1.065</v>
      </c>
      <c r="B217" s="15">
        <v>18.76</v>
      </c>
    </row>
    <row r="218" spans="1:2" ht="12.75">
      <c r="A218" s="14">
        <v>1.07</v>
      </c>
      <c r="B218" s="15">
        <v>17.858</v>
      </c>
    </row>
    <row r="219" spans="1:2" ht="12.75">
      <c r="A219" s="14">
        <v>1.075</v>
      </c>
      <c r="B219" s="15">
        <v>16.956</v>
      </c>
    </row>
    <row r="220" spans="1:2" ht="12.75">
      <c r="A220" s="14">
        <v>1.08</v>
      </c>
      <c r="B220" s="15">
        <v>16.055</v>
      </c>
    </row>
    <row r="221" spans="1:2" ht="12.75">
      <c r="A221" s="14">
        <v>1.085</v>
      </c>
      <c r="B221" s="15">
        <v>14.972</v>
      </c>
    </row>
    <row r="222" spans="1:2" ht="12.75">
      <c r="A222" s="14">
        <v>1.09</v>
      </c>
      <c r="B222" s="15">
        <v>14.251</v>
      </c>
    </row>
    <row r="223" spans="1:2" ht="12.75">
      <c r="A223" s="14">
        <v>1.095</v>
      </c>
      <c r="B223" s="15">
        <v>13.529</v>
      </c>
    </row>
    <row r="224" spans="1:2" ht="12.75">
      <c r="A224" s="14">
        <v>1.1</v>
      </c>
      <c r="B224" s="15">
        <v>13.529</v>
      </c>
    </row>
    <row r="225" spans="1:2" ht="12.75">
      <c r="A225" s="14">
        <v>1.105</v>
      </c>
      <c r="B225" s="15">
        <v>12.808</v>
      </c>
    </row>
    <row r="226" spans="1:2" ht="12.75">
      <c r="A226" s="14">
        <v>1.11</v>
      </c>
      <c r="B226" s="15">
        <v>12.266</v>
      </c>
    </row>
    <row r="227" spans="1:2" ht="12.75">
      <c r="A227" s="14">
        <v>1.115</v>
      </c>
      <c r="B227" s="15">
        <v>11.364</v>
      </c>
    </row>
    <row r="228" spans="1:2" ht="12.75">
      <c r="A228" s="14">
        <v>1.12</v>
      </c>
      <c r="B228" s="15">
        <v>10.643</v>
      </c>
    </row>
    <row r="229" spans="1:2" ht="12.75">
      <c r="A229" s="14">
        <v>1.125</v>
      </c>
      <c r="B229" s="15">
        <v>10.282</v>
      </c>
    </row>
    <row r="230" spans="1:2" ht="12.75">
      <c r="A230" s="14">
        <v>1.13</v>
      </c>
      <c r="B230" s="15">
        <v>9.5606</v>
      </c>
    </row>
    <row r="231" spans="1:2" ht="12.75">
      <c r="A231" s="14">
        <v>1.135</v>
      </c>
      <c r="B231" s="15">
        <v>9.0194</v>
      </c>
    </row>
    <row r="232" spans="1:2" ht="12.75">
      <c r="A232" s="14">
        <v>1.14</v>
      </c>
      <c r="B232" s="15">
        <v>8.2979</v>
      </c>
    </row>
    <row r="233" spans="1:2" ht="12.75">
      <c r="A233" s="14">
        <v>1.145</v>
      </c>
      <c r="B233" s="15">
        <v>7.7567</v>
      </c>
    </row>
    <row r="234" spans="1:2" ht="12.75">
      <c r="A234" s="14">
        <v>1.15</v>
      </c>
      <c r="B234" s="15">
        <v>7.3959</v>
      </c>
    </row>
    <row r="235" spans="1:2" ht="12.75">
      <c r="A235" s="14">
        <v>1.155</v>
      </c>
      <c r="B235" s="15">
        <v>6.8547</v>
      </c>
    </row>
    <row r="236" spans="1:2" ht="12.75">
      <c r="A236" s="14">
        <v>1.16</v>
      </c>
      <c r="B236" s="15">
        <v>6.494</v>
      </c>
    </row>
    <row r="237" spans="1:2" ht="12.75">
      <c r="A237" s="14">
        <v>1.165</v>
      </c>
      <c r="B237" s="15">
        <v>5.9528</v>
      </c>
    </row>
    <row r="238" spans="1:2" ht="12.75">
      <c r="A238" s="14">
        <v>1.17</v>
      </c>
      <c r="B238" s="15">
        <v>5.592</v>
      </c>
    </row>
    <row r="239" spans="1:2" ht="12.75">
      <c r="A239" s="14">
        <v>1.175</v>
      </c>
      <c r="B239" s="15">
        <v>5.0509</v>
      </c>
    </row>
    <row r="240" spans="1:2" ht="12.75">
      <c r="A240" s="14">
        <v>1.18</v>
      </c>
      <c r="B240" s="15">
        <v>4.5097</v>
      </c>
    </row>
    <row r="241" spans="1:2" ht="12.75">
      <c r="A241" s="14">
        <v>1.185</v>
      </c>
      <c r="B241" s="15">
        <v>4.3293</v>
      </c>
    </row>
    <row r="242" spans="1:2" ht="12.75">
      <c r="A242" s="14">
        <v>1.19</v>
      </c>
      <c r="B242" s="15">
        <v>3.9685</v>
      </c>
    </row>
    <row r="243" spans="1:2" ht="12.75">
      <c r="A243" s="14">
        <v>1.195</v>
      </c>
      <c r="B243" s="15">
        <v>3.7881</v>
      </c>
    </row>
    <row r="244" spans="1:2" ht="12.75">
      <c r="A244" s="14">
        <v>1.2</v>
      </c>
      <c r="B244" s="15">
        <v>3.4274</v>
      </c>
    </row>
    <row r="245" spans="1:2" ht="12.75">
      <c r="A245" s="14">
        <v>1.205</v>
      </c>
      <c r="B245" s="15">
        <v>3.0666</v>
      </c>
    </row>
    <row r="246" spans="1:2" ht="12.75">
      <c r="A246" s="14">
        <v>1.21</v>
      </c>
      <c r="B246" s="15">
        <v>3.0666</v>
      </c>
    </row>
    <row r="247" spans="1:2" ht="12.75">
      <c r="A247" s="14">
        <v>1.215</v>
      </c>
      <c r="B247" s="15">
        <v>2.8862</v>
      </c>
    </row>
    <row r="248" spans="1:2" ht="12.75">
      <c r="A248" s="14">
        <v>1.22</v>
      </c>
      <c r="B248" s="15">
        <v>2.5254</v>
      </c>
    </row>
    <row r="249" spans="1:2" ht="12.75">
      <c r="A249" s="14">
        <v>1.225</v>
      </c>
      <c r="B249" s="15">
        <v>2.345</v>
      </c>
    </row>
    <row r="250" spans="1:2" ht="12.75">
      <c r="A250" s="14">
        <v>1.23</v>
      </c>
      <c r="B250" s="15">
        <v>2.345</v>
      </c>
    </row>
    <row r="251" spans="1:2" ht="12.75">
      <c r="A251" s="14">
        <v>1.235</v>
      </c>
      <c r="B251" s="15">
        <v>2.1647</v>
      </c>
    </row>
    <row r="252" spans="1:2" ht="12.75">
      <c r="A252" s="14">
        <v>1.24</v>
      </c>
      <c r="B252" s="15">
        <v>1.6235</v>
      </c>
    </row>
    <row r="253" spans="1:2" ht="12.75">
      <c r="A253" s="14">
        <v>1.245</v>
      </c>
      <c r="B253" s="15">
        <v>1.6235</v>
      </c>
    </row>
    <row r="254" spans="1:2" ht="12.75">
      <c r="A254" s="14">
        <v>1.25</v>
      </c>
      <c r="B254" s="15">
        <v>1.0823</v>
      </c>
    </row>
    <row r="255" spans="1:2" ht="12.75">
      <c r="A255" s="14">
        <v>1.255</v>
      </c>
      <c r="B255" s="15">
        <v>1.2627</v>
      </c>
    </row>
    <row r="256" spans="1:2" ht="12.75">
      <c r="A256" s="14">
        <v>1.26</v>
      </c>
      <c r="B256" s="15">
        <v>0.72155</v>
      </c>
    </row>
    <row r="257" spans="1:2" ht="12.75">
      <c r="A257" s="14">
        <v>1.265</v>
      </c>
      <c r="B257" s="15">
        <v>0.90194</v>
      </c>
    </row>
    <row r="258" spans="1:2" ht="12.75">
      <c r="A258" s="14">
        <v>1.27</v>
      </c>
      <c r="B258" s="15">
        <v>1.0823</v>
      </c>
    </row>
    <row r="259" spans="1:2" ht="12.75">
      <c r="A259" s="14">
        <v>1.275</v>
      </c>
      <c r="B259" s="15">
        <v>0.90194</v>
      </c>
    </row>
    <row r="260" spans="1:2" ht="12.75">
      <c r="A260" s="14">
        <v>1.28</v>
      </c>
      <c r="B260" s="15">
        <v>0.90194</v>
      </c>
    </row>
    <row r="261" spans="1:2" ht="12.75">
      <c r="A261" s="14">
        <v>1.285</v>
      </c>
      <c r="B261" s="15">
        <v>0.90194</v>
      </c>
    </row>
    <row r="262" spans="1:2" ht="12.75">
      <c r="A262" s="14">
        <v>1.29</v>
      </c>
      <c r="B262" s="15">
        <v>0.72155</v>
      </c>
    </row>
    <row r="263" spans="1:2" ht="12.75">
      <c r="A263" s="14">
        <v>1.295</v>
      </c>
      <c r="B263" s="15">
        <v>0.72155</v>
      </c>
    </row>
    <row r="264" spans="1:2" ht="12.75">
      <c r="A264" s="14">
        <v>1.3</v>
      </c>
      <c r="B264" s="15">
        <v>0.72155</v>
      </c>
    </row>
    <row r="265" spans="1:2" ht="12.75">
      <c r="A265" s="14">
        <v>1.305</v>
      </c>
      <c r="B265" s="15">
        <v>0.72155</v>
      </c>
    </row>
    <row r="266" spans="1:2" ht="12.75">
      <c r="A266" s="14">
        <v>1.31</v>
      </c>
      <c r="B266" s="15">
        <v>0.72155</v>
      </c>
    </row>
    <row r="267" spans="1:2" ht="12.75">
      <c r="A267" s="14">
        <v>1.315</v>
      </c>
      <c r="B267" s="15">
        <v>0.72155</v>
      </c>
    </row>
    <row r="268" spans="1:2" ht="12.75">
      <c r="A268" s="14">
        <v>1.32</v>
      </c>
      <c r="B268" s="15">
        <v>0.90194</v>
      </c>
    </row>
    <row r="269" spans="1:2" ht="12.75">
      <c r="A269" s="14">
        <v>1.325</v>
      </c>
      <c r="B269" s="15">
        <v>0.90194</v>
      </c>
    </row>
    <row r="270" spans="1:2" ht="12.75">
      <c r="A270" s="14">
        <v>1.33</v>
      </c>
      <c r="B270" s="15">
        <v>0.72155</v>
      </c>
    </row>
    <row r="271" spans="1:2" ht="12.75">
      <c r="A271" s="14">
        <v>1.335</v>
      </c>
      <c r="B271" s="15">
        <v>0.72155</v>
      </c>
    </row>
    <row r="272" spans="1:2" ht="12.75">
      <c r="A272" s="14">
        <v>1.34</v>
      </c>
      <c r="B272" s="15">
        <v>0.72155</v>
      </c>
    </row>
    <row r="273" spans="1:2" ht="12.75">
      <c r="A273" s="14">
        <v>1.345</v>
      </c>
      <c r="B273" s="15">
        <v>0.72155</v>
      </c>
    </row>
    <row r="274" spans="1:2" ht="12.75">
      <c r="A274" s="14">
        <v>1.35</v>
      </c>
      <c r="B274" s="15">
        <v>0.72155</v>
      </c>
    </row>
    <row r="275" spans="1:2" ht="12.75">
      <c r="A275" s="14">
        <v>1.355</v>
      </c>
      <c r="B275" s="15">
        <v>0.90194</v>
      </c>
    </row>
    <row r="276" spans="1:2" ht="12.75">
      <c r="A276" s="14">
        <v>1.36</v>
      </c>
      <c r="B276" s="15">
        <v>0.72155</v>
      </c>
    </row>
    <row r="278" spans="1:2" ht="12.75">
      <c r="A278" s="35"/>
      <c r="B278" s="35"/>
    </row>
    <row r="279" spans="1:2" ht="12.75">
      <c r="A279" s="35"/>
      <c r="B279" s="35"/>
    </row>
    <row r="280" spans="1:2" ht="12.75">
      <c r="A280" s="35"/>
      <c r="B280" s="35"/>
    </row>
    <row r="281" spans="1:2" ht="12.75">
      <c r="A281" s="35"/>
      <c r="B281" s="35"/>
    </row>
    <row r="282" spans="1:2" ht="12.75">
      <c r="A282" s="35"/>
      <c r="B282" s="35"/>
    </row>
    <row r="283" spans="1:2" ht="12.75">
      <c r="A283" s="35"/>
      <c r="B283" s="35"/>
    </row>
    <row r="284" spans="1:2" ht="12.75">
      <c r="A284" s="35"/>
      <c r="B284" s="35"/>
    </row>
    <row r="285" spans="1:2" ht="12.75">
      <c r="A285" s="35"/>
      <c r="B285" s="35"/>
    </row>
    <row r="286" spans="1:2" ht="12.75">
      <c r="A286" s="35"/>
      <c r="B286" s="35"/>
    </row>
    <row r="287" spans="1:2" ht="12.75">
      <c r="A287" s="35"/>
      <c r="B287" s="35"/>
    </row>
    <row r="288" spans="1:2" ht="12.75">
      <c r="A288" s="35"/>
      <c r="B288" s="35"/>
    </row>
    <row r="289" spans="1:2" ht="12.75">
      <c r="A289" s="35"/>
      <c r="B289" s="35"/>
    </row>
    <row r="290" spans="1:2" ht="12.75">
      <c r="A290" s="35"/>
      <c r="B290" s="35"/>
    </row>
    <row r="291" spans="1:2" ht="12.75">
      <c r="A291" s="35"/>
      <c r="B291" s="35"/>
    </row>
    <row r="292" spans="1:2" ht="12.75">
      <c r="A292" s="35"/>
      <c r="B292" s="35"/>
    </row>
    <row r="293" spans="1:2" ht="12.75">
      <c r="A293" s="35"/>
      <c r="B293" s="35"/>
    </row>
    <row r="294" spans="1:2" ht="12.75">
      <c r="A294" s="35"/>
      <c r="B294" s="35"/>
    </row>
    <row r="295" spans="1:2" ht="12.75">
      <c r="A295" s="35"/>
      <c r="B295" s="35"/>
    </row>
    <row r="296" spans="1:2" ht="12.75">
      <c r="A296" s="35"/>
      <c r="B296" s="35"/>
    </row>
    <row r="297" spans="1:2" ht="12.75">
      <c r="A297" s="35"/>
      <c r="B297" s="35"/>
    </row>
    <row r="298" spans="1:2" ht="12.75">
      <c r="A298" s="35"/>
      <c r="B298" s="35"/>
    </row>
    <row r="299" spans="1:2" ht="12.75">
      <c r="A299" s="35"/>
      <c r="B299" s="35"/>
    </row>
    <row r="300" spans="1:2" ht="12.75">
      <c r="A300" s="35"/>
      <c r="B300" s="35"/>
    </row>
    <row r="301" spans="1:2" ht="12.75">
      <c r="A301" s="35"/>
      <c r="B301" s="35"/>
    </row>
    <row r="302" spans="1:2" ht="12.75">
      <c r="A302" s="35"/>
      <c r="B302" s="35"/>
    </row>
    <row r="303" spans="1:2" ht="12.75">
      <c r="A303" s="35"/>
      <c r="B303" s="35"/>
    </row>
    <row r="304" spans="1:2" ht="12.75">
      <c r="A304" s="35"/>
      <c r="B304" s="35"/>
    </row>
    <row r="305" spans="1:2" ht="12.75">
      <c r="A305" s="35"/>
      <c r="B305" s="35"/>
    </row>
    <row r="306" spans="1:2" ht="12.75">
      <c r="A306" s="35"/>
      <c r="B306" s="35"/>
    </row>
    <row r="307" spans="1:2" ht="12.75">
      <c r="A307" s="35"/>
      <c r="B307" s="35"/>
    </row>
    <row r="308" spans="1:2" ht="12.75">
      <c r="A308" s="35"/>
      <c r="B308" s="35"/>
    </row>
    <row r="309" spans="1:2" ht="12.75">
      <c r="A309" s="35"/>
      <c r="B309" s="35"/>
    </row>
    <row r="310" spans="1:2" ht="12.75">
      <c r="A310" s="35"/>
      <c r="B310" s="35"/>
    </row>
    <row r="311" spans="1:2" ht="12.75">
      <c r="A311" s="35"/>
      <c r="B311" s="35"/>
    </row>
    <row r="312" spans="1:2" ht="12.75">
      <c r="A312" s="35"/>
      <c r="B312" s="35"/>
    </row>
    <row r="313" spans="1:2" ht="12.75">
      <c r="A313" s="35"/>
      <c r="B313" s="35"/>
    </row>
    <row r="314" spans="1:2" ht="12.75">
      <c r="A314" s="35"/>
      <c r="B314" s="35"/>
    </row>
    <row r="315" spans="1:2" ht="12.75">
      <c r="A315" s="35"/>
      <c r="B315" s="35"/>
    </row>
    <row r="316" spans="1:2" ht="12.75">
      <c r="A316" s="35"/>
      <c r="B316" s="35"/>
    </row>
    <row r="317" spans="1:2" ht="12.75">
      <c r="A317" s="35"/>
      <c r="B317" s="35"/>
    </row>
    <row r="318" spans="1:2" ht="12.75">
      <c r="A318" s="35"/>
      <c r="B318" s="35"/>
    </row>
    <row r="319" spans="1:2" ht="12.75">
      <c r="A319" s="35"/>
      <c r="B319" s="35"/>
    </row>
    <row r="320" spans="1:2" ht="12.75">
      <c r="A320" s="35"/>
      <c r="B320" s="35"/>
    </row>
    <row r="321" spans="1:2" ht="12.75">
      <c r="A321" s="35"/>
      <c r="B321" s="35"/>
    </row>
    <row r="322" spans="1:2" ht="12.75">
      <c r="A322" s="35"/>
      <c r="B322" s="35"/>
    </row>
    <row r="323" spans="1:2" ht="12.75">
      <c r="A323" s="35"/>
      <c r="B323" s="35"/>
    </row>
    <row r="324" spans="1:2" ht="12.75">
      <c r="A324" s="35"/>
      <c r="B324" s="35"/>
    </row>
    <row r="325" spans="1:2" ht="12.75">
      <c r="A325" s="35"/>
      <c r="B325" s="35"/>
    </row>
    <row r="326" spans="1:2" ht="12.75">
      <c r="A326" s="35"/>
      <c r="B326" s="35"/>
    </row>
    <row r="327" spans="1:2" ht="12.75">
      <c r="A327" s="35"/>
      <c r="B327" s="35"/>
    </row>
    <row r="328" spans="1:2" ht="12.75">
      <c r="A328" s="35"/>
      <c r="B328" s="35"/>
    </row>
    <row r="329" spans="1:2" ht="12.75">
      <c r="A329" s="35"/>
      <c r="B329" s="35"/>
    </row>
    <row r="330" spans="1:2" ht="12.75">
      <c r="A330" s="35"/>
      <c r="B330" s="35"/>
    </row>
    <row r="331" spans="1:2" ht="12.75">
      <c r="A331" s="35"/>
      <c r="B331" s="35"/>
    </row>
    <row r="332" spans="1:2" ht="12.75">
      <c r="A332" s="35"/>
      <c r="B332" s="35"/>
    </row>
    <row r="333" spans="1:2" ht="12.75">
      <c r="A333" s="35"/>
      <c r="B333" s="35"/>
    </row>
    <row r="334" spans="1:2" ht="12.75">
      <c r="A334" s="35"/>
      <c r="B334" s="35"/>
    </row>
    <row r="335" spans="1:2" ht="12.75">
      <c r="A335" s="35"/>
      <c r="B335" s="35"/>
    </row>
    <row r="336" spans="1:2" ht="12.75">
      <c r="A336" s="35"/>
      <c r="B336" s="35"/>
    </row>
    <row r="337" spans="1:2" ht="12.75">
      <c r="A337" s="35"/>
      <c r="B337" s="35"/>
    </row>
    <row r="338" spans="1:2" ht="12.75">
      <c r="A338" s="35"/>
      <c r="B338" s="35"/>
    </row>
    <row r="339" spans="1:2" ht="12.75">
      <c r="A339" s="35"/>
      <c r="B339" s="35"/>
    </row>
    <row r="340" spans="1:2" ht="12.75">
      <c r="A340" s="35"/>
      <c r="B340" s="35"/>
    </row>
    <row r="341" spans="1:2" ht="12.75">
      <c r="A341" s="35"/>
      <c r="B341" s="35"/>
    </row>
    <row r="342" spans="1:2" ht="12.75">
      <c r="A342" s="35"/>
      <c r="B342" s="35"/>
    </row>
    <row r="343" spans="1:2" ht="12.75">
      <c r="A343" s="35"/>
      <c r="B343" s="35"/>
    </row>
    <row r="344" spans="1:2" ht="12.75">
      <c r="A344" s="35"/>
      <c r="B344" s="35"/>
    </row>
    <row r="345" spans="1:2" ht="12.75">
      <c r="A345" s="35"/>
      <c r="B345" s="35"/>
    </row>
    <row r="346" spans="1:2" ht="12.75">
      <c r="A346" s="35"/>
      <c r="B346" s="35"/>
    </row>
    <row r="347" spans="1:2" ht="12.75">
      <c r="A347" s="35"/>
      <c r="B347" s="35"/>
    </row>
    <row r="348" spans="1:2" ht="12.75">
      <c r="A348" s="35"/>
      <c r="B348" s="35"/>
    </row>
    <row r="349" spans="1:2" ht="12.75">
      <c r="A349" s="35"/>
      <c r="B349" s="35"/>
    </row>
    <row r="350" spans="1:2" ht="12.75">
      <c r="A350" s="35"/>
      <c r="B350" s="35"/>
    </row>
    <row r="351" spans="1:2" ht="12.75">
      <c r="A351" s="35"/>
      <c r="B351" s="35"/>
    </row>
    <row r="352" spans="1:2" ht="12.75">
      <c r="A352" s="35"/>
      <c r="B352" s="35"/>
    </row>
    <row r="353" spans="1:2" ht="12.75">
      <c r="A353" s="35"/>
      <c r="B353" s="35"/>
    </row>
    <row r="354" spans="1:2" ht="12.75">
      <c r="A354" s="35"/>
      <c r="B354" s="35"/>
    </row>
    <row r="355" spans="1:2" ht="12.75">
      <c r="A355" s="35"/>
      <c r="B355" s="35"/>
    </row>
    <row r="356" spans="1:2" ht="12.75">
      <c r="A356" s="35"/>
      <c r="B356" s="35"/>
    </row>
    <row r="357" spans="1:2" ht="12.75">
      <c r="A357" s="35"/>
      <c r="B357" s="35"/>
    </row>
    <row r="358" spans="1:2" ht="12.75">
      <c r="A358" s="35"/>
      <c r="B358" s="35"/>
    </row>
    <row r="359" spans="1:2" ht="12.75">
      <c r="A359" s="35"/>
      <c r="B359" s="35"/>
    </row>
    <row r="360" spans="1:2" ht="12.75">
      <c r="A360" s="35"/>
      <c r="B360" s="35"/>
    </row>
    <row r="361" spans="1:2" ht="12.75">
      <c r="A361" s="35"/>
      <c r="B361" s="35"/>
    </row>
    <row r="362" spans="1:2" ht="12.75">
      <c r="A362" s="35"/>
      <c r="B362" s="35"/>
    </row>
    <row r="363" spans="1:2" ht="12.75">
      <c r="A363" s="35"/>
      <c r="B363" s="35"/>
    </row>
    <row r="364" spans="1:2" ht="12.75">
      <c r="A364" s="35"/>
      <c r="B364" s="35"/>
    </row>
    <row r="365" spans="1:2" ht="12.75">
      <c r="A365" s="35"/>
      <c r="B365" s="35"/>
    </row>
    <row r="366" spans="1:2" ht="12.75">
      <c r="A366" s="35"/>
      <c r="B366" s="35"/>
    </row>
    <row r="367" spans="1:2" ht="12.75">
      <c r="A367" s="35"/>
      <c r="B367" s="35"/>
    </row>
    <row r="368" spans="1:2" ht="12.75">
      <c r="A368" s="35"/>
      <c r="B368" s="35"/>
    </row>
    <row r="369" spans="1:2" ht="12.75">
      <c r="A369" s="35"/>
      <c r="B369" s="35"/>
    </row>
    <row r="370" spans="1:2" ht="12.75">
      <c r="A370" s="35"/>
      <c r="B370" s="35"/>
    </row>
    <row r="371" spans="1:2" ht="12.75">
      <c r="A371" s="35"/>
      <c r="B371" s="35"/>
    </row>
    <row r="372" spans="1:2" ht="12.75">
      <c r="A372" s="35"/>
      <c r="B372" s="35"/>
    </row>
    <row r="373" spans="1:2" ht="12.75">
      <c r="A373" s="35"/>
      <c r="B373" s="35"/>
    </row>
    <row r="374" spans="1:2" ht="12.75">
      <c r="A374" s="35"/>
      <c r="B374" s="35"/>
    </row>
    <row r="375" spans="1:2" ht="12.75">
      <c r="A375" s="35"/>
      <c r="B375" s="35"/>
    </row>
    <row r="376" spans="1:2" ht="12.75">
      <c r="A376" s="35"/>
      <c r="B376" s="35"/>
    </row>
    <row r="377" spans="1:2" ht="12.75">
      <c r="A377" s="35"/>
      <c r="B377" s="35"/>
    </row>
    <row r="378" spans="1:2" ht="12.75">
      <c r="A378" s="35"/>
      <c r="B378" s="35"/>
    </row>
    <row r="379" spans="1:2" ht="12.75">
      <c r="A379" s="35"/>
      <c r="B379" s="35"/>
    </row>
    <row r="380" spans="1:2" ht="12.75">
      <c r="A380" s="35"/>
      <c r="B380" s="35"/>
    </row>
    <row r="381" spans="1:2" ht="12.75">
      <c r="A381" s="35"/>
      <c r="B381" s="35"/>
    </row>
    <row r="382" spans="1:2" ht="12.75">
      <c r="A382" s="35"/>
      <c r="B382" s="35"/>
    </row>
    <row r="383" spans="1:2" ht="12.75">
      <c r="A383" s="35"/>
      <c r="B383" s="35"/>
    </row>
    <row r="384" spans="1:2" ht="12.75">
      <c r="A384" s="35"/>
      <c r="B384" s="35"/>
    </row>
    <row r="385" spans="1:2" ht="12.75">
      <c r="A385" s="35"/>
      <c r="B385" s="35"/>
    </row>
    <row r="386" spans="1:2" ht="12.75">
      <c r="A386" s="35"/>
      <c r="B386" s="35"/>
    </row>
    <row r="387" spans="1:2" ht="12.75">
      <c r="A387" s="35"/>
      <c r="B387" s="35"/>
    </row>
    <row r="388" spans="1:2" ht="12.75">
      <c r="A388" s="35"/>
      <c r="B388" s="35"/>
    </row>
    <row r="389" spans="1:2" ht="12.75">
      <c r="A389" s="35"/>
      <c r="B389" s="35"/>
    </row>
    <row r="390" spans="1:2" ht="12.75">
      <c r="A390" s="35"/>
      <c r="B390" s="35"/>
    </row>
    <row r="391" spans="1:2" ht="12.75">
      <c r="A391" s="35"/>
      <c r="B391" s="35"/>
    </row>
    <row r="392" spans="1:2" ht="12.75">
      <c r="A392" s="35"/>
      <c r="B392" s="35"/>
    </row>
    <row r="393" spans="1:2" ht="12.75">
      <c r="A393" s="35"/>
      <c r="B393" s="35"/>
    </row>
    <row r="394" spans="1:2" ht="12.75">
      <c r="A394" s="35"/>
      <c r="B394" s="35"/>
    </row>
    <row r="395" spans="1:2" ht="12.75">
      <c r="A395" s="35"/>
      <c r="B395" s="35"/>
    </row>
    <row r="396" spans="1:2" ht="12.75">
      <c r="A396" s="35"/>
      <c r="B396" s="35"/>
    </row>
    <row r="397" spans="1:2" ht="12.75">
      <c r="A397" s="35"/>
      <c r="B397" s="35"/>
    </row>
    <row r="398" spans="1:2" ht="12.75">
      <c r="A398" s="35"/>
      <c r="B398" s="35"/>
    </row>
    <row r="399" spans="1:2" ht="12.75">
      <c r="A399" s="35"/>
      <c r="B399" s="35"/>
    </row>
    <row r="400" spans="1:2" ht="12.75">
      <c r="A400" s="35"/>
      <c r="B400" s="35"/>
    </row>
    <row r="401" spans="1:2" ht="12.75">
      <c r="A401" s="35"/>
      <c r="B401" s="35"/>
    </row>
    <row r="402" spans="1:2" ht="12.75">
      <c r="A402" s="35"/>
      <c r="B402" s="35"/>
    </row>
    <row r="403" spans="1:2" ht="12.75">
      <c r="A403" s="35"/>
      <c r="B403" s="35"/>
    </row>
    <row r="404" spans="1:2" ht="12.75">
      <c r="A404" s="35"/>
      <c r="B404" s="35"/>
    </row>
    <row r="405" spans="1:2" ht="12.75">
      <c r="A405" s="35"/>
      <c r="B405" s="35"/>
    </row>
    <row r="406" spans="1:2" ht="12.75">
      <c r="A406" s="35"/>
      <c r="B406" s="35"/>
    </row>
    <row r="407" spans="1:2" ht="12.75">
      <c r="A407" s="35"/>
      <c r="B407" s="35"/>
    </row>
    <row r="408" spans="1:2" ht="12.75">
      <c r="A408" s="35"/>
      <c r="B408" s="35"/>
    </row>
    <row r="409" spans="1:2" ht="12.75">
      <c r="A409" s="35"/>
      <c r="B409" s="35"/>
    </row>
    <row r="410" spans="1:2" ht="12.75">
      <c r="A410" s="35"/>
      <c r="B410" s="35"/>
    </row>
    <row r="411" spans="1:2" ht="12.75">
      <c r="A411" s="35"/>
      <c r="B411" s="35"/>
    </row>
    <row r="412" spans="1:2" ht="12.75">
      <c r="A412" s="35"/>
      <c r="B412" s="35"/>
    </row>
    <row r="413" spans="1:2" ht="12.75">
      <c r="A413" s="35"/>
      <c r="B413" s="35"/>
    </row>
    <row r="414" spans="1:2" ht="12.75">
      <c r="A414" s="35"/>
      <c r="B414" s="35"/>
    </row>
    <row r="415" spans="1:2" ht="12.75">
      <c r="A415" s="35"/>
      <c r="B415" s="35"/>
    </row>
    <row r="416" spans="1:2" ht="12.75">
      <c r="A416" s="35"/>
      <c r="B416" s="35"/>
    </row>
    <row r="417" spans="1:2" ht="12.75">
      <c r="A417" s="35"/>
      <c r="B417" s="35"/>
    </row>
    <row r="418" spans="1:2" ht="12.75">
      <c r="A418" s="35"/>
      <c r="B418" s="35"/>
    </row>
    <row r="419" spans="1:2" ht="12.75">
      <c r="A419" s="35"/>
      <c r="B419" s="35"/>
    </row>
    <row r="420" spans="1:2" ht="12.75">
      <c r="A420" s="35"/>
      <c r="B420" s="35"/>
    </row>
    <row r="421" spans="1:2" ht="12.75">
      <c r="A421" s="35"/>
      <c r="B421" s="35"/>
    </row>
    <row r="422" spans="1:2" ht="12.75">
      <c r="A422" s="35"/>
      <c r="B422" s="35"/>
    </row>
    <row r="423" spans="1:2" ht="12.75">
      <c r="A423" s="35"/>
      <c r="B423" s="35"/>
    </row>
    <row r="424" spans="1:2" ht="12.75">
      <c r="A424" s="35"/>
      <c r="B424" s="35"/>
    </row>
    <row r="425" spans="1:2" ht="12.75">
      <c r="A425" s="35"/>
      <c r="B425" s="35"/>
    </row>
    <row r="426" spans="1:2" ht="12.75">
      <c r="A426" s="35"/>
      <c r="B426" s="35"/>
    </row>
    <row r="427" spans="1:2" ht="12.75">
      <c r="A427" s="35"/>
      <c r="B427" s="35"/>
    </row>
    <row r="428" spans="1:2" ht="12.75">
      <c r="A428" s="35"/>
      <c r="B428" s="35"/>
    </row>
    <row r="429" spans="1:2" ht="12.75">
      <c r="A429" s="35"/>
      <c r="B429" s="35"/>
    </row>
    <row r="430" spans="1:2" ht="12.75">
      <c r="A430" s="35"/>
      <c r="B430" s="35"/>
    </row>
    <row r="431" spans="1:2" ht="12.75">
      <c r="A431" s="35"/>
      <c r="B431" s="35"/>
    </row>
    <row r="432" spans="1:2" ht="12.75">
      <c r="A432" s="35"/>
      <c r="B432" s="35"/>
    </row>
    <row r="433" spans="1:2" ht="12.75">
      <c r="A433" s="35"/>
      <c r="B433" s="35"/>
    </row>
    <row r="434" spans="1:2" ht="12.75">
      <c r="A434" s="35"/>
      <c r="B434" s="35"/>
    </row>
    <row r="435" spans="1:2" ht="12.75">
      <c r="A435" s="35"/>
      <c r="B435" s="35"/>
    </row>
    <row r="436" spans="1:2" ht="12.75">
      <c r="A436" s="35"/>
      <c r="B436" s="35"/>
    </row>
    <row r="437" spans="1:2" ht="12.75">
      <c r="A437" s="35"/>
      <c r="B437" s="35"/>
    </row>
    <row r="438" spans="1:2" ht="12.75">
      <c r="A438" s="35"/>
      <c r="B438" s="35"/>
    </row>
    <row r="439" spans="1:2" ht="12.75">
      <c r="A439" s="35"/>
      <c r="B439" s="35"/>
    </row>
    <row r="440" spans="1:2" ht="12.75">
      <c r="A440" s="35"/>
      <c r="B440" s="35"/>
    </row>
    <row r="441" spans="1:2" ht="12.75">
      <c r="A441" s="35"/>
      <c r="B441" s="35"/>
    </row>
    <row r="442" spans="1:2" ht="12.75">
      <c r="A442" s="35"/>
      <c r="B442" s="35"/>
    </row>
    <row r="443" spans="1:2" ht="12.75">
      <c r="A443" s="35"/>
      <c r="B443" s="35"/>
    </row>
    <row r="444" spans="1:2" ht="12.75">
      <c r="A444" s="35"/>
      <c r="B444" s="35"/>
    </row>
    <row r="445" spans="1:2" ht="12.75">
      <c r="A445" s="35"/>
      <c r="B445" s="35"/>
    </row>
    <row r="446" spans="1:2" ht="12.75">
      <c r="A446" s="35"/>
      <c r="B446" s="35"/>
    </row>
    <row r="447" spans="1:2" ht="12.75">
      <c r="A447" s="35"/>
      <c r="B447" s="35"/>
    </row>
    <row r="448" spans="1:2" ht="12.75">
      <c r="A448" s="35"/>
      <c r="B448" s="35"/>
    </row>
    <row r="449" spans="1:2" ht="12.75">
      <c r="A449" s="35"/>
      <c r="B449" s="35"/>
    </row>
    <row r="450" spans="1:2" ht="12.75">
      <c r="A450" s="35"/>
      <c r="B450" s="35"/>
    </row>
    <row r="451" spans="1:2" ht="12.75">
      <c r="A451" s="35"/>
      <c r="B451" s="35"/>
    </row>
    <row r="452" spans="1:2" ht="12.75">
      <c r="A452" s="35"/>
      <c r="B452" s="35"/>
    </row>
    <row r="453" spans="1:2" ht="12.75">
      <c r="A453" s="35"/>
      <c r="B453" s="35"/>
    </row>
    <row r="454" spans="1:2" ht="12.75">
      <c r="A454" s="35"/>
      <c r="B454" s="35"/>
    </row>
    <row r="455" spans="1:2" ht="12.75">
      <c r="A455" s="35"/>
      <c r="B455" s="35"/>
    </row>
    <row r="456" spans="1:2" ht="12.75">
      <c r="A456" s="35"/>
      <c r="B456" s="35"/>
    </row>
    <row r="457" spans="1:2" ht="12.75">
      <c r="A457" s="35"/>
      <c r="B457" s="35"/>
    </row>
    <row r="458" spans="1:2" ht="12.75">
      <c r="A458" s="35"/>
      <c r="B458" s="35"/>
    </row>
    <row r="459" spans="1:2" ht="12.75">
      <c r="A459" s="35"/>
      <c r="B459" s="35"/>
    </row>
    <row r="460" spans="1:2" ht="12.75">
      <c r="A460" s="35"/>
      <c r="B460" s="35"/>
    </row>
    <row r="461" spans="1:2" ht="12.75">
      <c r="A461" s="35"/>
      <c r="B461" s="35"/>
    </row>
    <row r="462" spans="1:2" ht="12.75">
      <c r="A462" s="35"/>
      <c r="B462" s="35"/>
    </row>
    <row r="463" spans="1:2" ht="12.75">
      <c r="A463" s="35"/>
      <c r="B463" s="35"/>
    </row>
    <row r="464" spans="1:2" ht="12.75">
      <c r="A464" s="35"/>
      <c r="B464" s="35"/>
    </row>
    <row r="465" spans="1:2" ht="12.75">
      <c r="A465" s="35"/>
      <c r="B465" s="35"/>
    </row>
    <row r="466" spans="1:2" ht="12.75">
      <c r="A466" s="35"/>
      <c r="B466" s="35"/>
    </row>
    <row r="467" spans="1:2" ht="12.75">
      <c r="A467" s="35"/>
      <c r="B467" s="35"/>
    </row>
    <row r="468" spans="1:2" ht="12.75">
      <c r="A468" s="35"/>
      <c r="B468" s="35"/>
    </row>
    <row r="469" spans="1:2" ht="12.75">
      <c r="A469" s="35"/>
      <c r="B469" s="35"/>
    </row>
    <row r="470" spans="1:2" ht="12.75">
      <c r="A470" s="35"/>
      <c r="B470" s="35"/>
    </row>
    <row r="471" spans="1:2" ht="12.75">
      <c r="A471" s="35"/>
      <c r="B471" s="35"/>
    </row>
    <row r="472" spans="1:2" ht="12.75">
      <c r="A472" s="35"/>
      <c r="B472" s="35"/>
    </row>
    <row r="473" spans="1:2" ht="12.75">
      <c r="A473" s="35"/>
      <c r="B473" s="35"/>
    </row>
    <row r="474" spans="1:2" ht="12.75">
      <c r="A474" s="35"/>
      <c r="B474" s="35"/>
    </row>
    <row r="475" spans="1:2" ht="12.75">
      <c r="A475" s="35"/>
      <c r="B475" s="35"/>
    </row>
    <row r="476" spans="1:2" ht="12.75">
      <c r="A476" s="35"/>
      <c r="B476" s="35"/>
    </row>
    <row r="477" spans="1:2" ht="12.75">
      <c r="A477" s="35"/>
      <c r="B477" s="35"/>
    </row>
    <row r="478" spans="1:2" ht="12.75">
      <c r="A478" s="35"/>
      <c r="B478" s="35"/>
    </row>
    <row r="479" spans="1:2" ht="12.75">
      <c r="A479" s="35"/>
      <c r="B479" s="35"/>
    </row>
    <row r="480" spans="1:2" ht="12.75">
      <c r="A480" s="35"/>
      <c r="B480" s="35"/>
    </row>
    <row r="481" spans="1:2" ht="12.75">
      <c r="A481" s="35"/>
      <c r="B481" s="35"/>
    </row>
    <row r="482" spans="1:2" ht="12.75">
      <c r="A482" s="35"/>
      <c r="B482" s="35"/>
    </row>
    <row r="483" spans="1:2" ht="12.75">
      <c r="A483" s="35"/>
      <c r="B483" s="35"/>
    </row>
    <row r="484" spans="1:2" ht="12.75">
      <c r="A484" s="35"/>
      <c r="B484" s="35"/>
    </row>
    <row r="485" spans="1:2" ht="12.75">
      <c r="A485" s="35"/>
      <c r="B485" s="35"/>
    </row>
    <row r="486" spans="1:2" ht="12.75">
      <c r="A486" s="35"/>
      <c r="B486" s="35"/>
    </row>
    <row r="487" spans="1:2" ht="12.75">
      <c r="A487" s="35"/>
      <c r="B487" s="35"/>
    </row>
    <row r="488" spans="1:2" ht="12.75">
      <c r="A488" s="35"/>
      <c r="B488" s="35"/>
    </row>
    <row r="489" spans="1:2" ht="12.75">
      <c r="A489" s="35"/>
      <c r="B489" s="35"/>
    </row>
    <row r="490" spans="1:2" ht="12.75">
      <c r="A490" s="35"/>
      <c r="B490" s="35"/>
    </row>
    <row r="491" spans="1:2" ht="12.75">
      <c r="A491" s="35"/>
      <c r="B491" s="35"/>
    </row>
    <row r="492" spans="1:2" ht="12.75">
      <c r="A492" s="35"/>
      <c r="B492" s="35"/>
    </row>
    <row r="493" spans="1:2" ht="12.75">
      <c r="A493" s="35"/>
      <c r="B493" s="35"/>
    </row>
    <row r="494" spans="1:2" ht="12.75">
      <c r="A494" s="35"/>
      <c r="B494" s="35"/>
    </row>
    <row r="495" spans="1:2" ht="12.75">
      <c r="A495" s="35"/>
      <c r="B495" s="35"/>
    </row>
    <row r="496" spans="1:2" ht="12.75">
      <c r="A496" s="35"/>
      <c r="B496" s="35"/>
    </row>
    <row r="497" spans="1:2" ht="12.75">
      <c r="A497" s="35"/>
      <c r="B497" s="35"/>
    </row>
    <row r="498" spans="1:2" ht="12.75">
      <c r="A498" s="35"/>
      <c r="B498" s="35"/>
    </row>
    <row r="499" spans="1:2" ht="12.75">
      <c r="A499" s="35"/>
      <c r="B499" s="35"/>
    </row>
    <row r="500" spans="1:2" ht="12.75">
      <c r="A500" s="35"/>
      <c r="B500" s="35"/>
    </row>
    <row r="501" spans="1:2" ht="12.75">
      <c r="A501" s="35"/>
      <c r="B501" s="35"/>
    </row>
    <row r="502" spans="1:2" ht="12.75">
      <c r="A502" s="35"/>
      <c r="B502" s="35"/>
    </row>
    <row r="503" spans="1:2" ht="12.75">
      <c r="A503" s="35"/>
      <c r="B503" s="35"/>
    </row>
    <row r="504" spans="1:2" ht="12.75">
      <c r="A504" s="35"/>
      <c r="B504" s="35"/>
    </row>
    <row r="505" spans="1:2" ht="12.75">
      <c r="A505" s="35"/>
      <c r="B505" s="35"/>
    </row>
    <row r="506" spans="1:2" ht="12.75">
      <c r="A506" s="35"/>
      <c r="B506" s="35"/>
    </row>
    <row r="507" spans="1:2" ht="12.75">
      <c r="A507" s="35"/>
      <c r="B507" s="35"/>
    </row>
    <row r="508" spans="1:2" ht="12.75">
      <c r="A508" s="35"/>
      <c r="B508" s="35"/>
    </row>
    <row r="509" spans="1:2" ht="12.75">
      <c r="A509" s="35"/>
      <c r="B509" s="35"/>
    </row>
    <row r="510" spans="1:2" ht="12.75">
      <c r="A510" s="35"/>
      <c r="B510" s="35"/>
    </row>
    <row r="511" spans="1:2" ht="12.75">
      <c r="A511" s="35"/>
      <c r="B511" s="35"/>
    </row>
    <row r="512" spans="1:2" ht="12.75">
      <c r="A512" s="35"/>
      <c r="B512" s="35"/>
    </row>
    <row r="513" spans="1:2" ht="12.75">
      <c r="A513" s="35"/>
      <c r="B513" s="35"/>
    </row>
    <row r="514" spans="1:2" ht="12.75">
      <c r="A514" s="35"/>
      <c r="B514" s="35"/>
    </row>
    <row r="515" spans="1:2" ht="12.75">
      <c r="A515" s="35"/>
      <c r="B515" s="35"/>
    </row>
    <row r="516" spans="1:2" ht="12.75">
      <c r="A516" s="35"/>
      <c r="B516" s="35"/>
    </row>
    <row r="517" spans="1:2" ht="12.75">
      <c r="A517" s="35"/>
      <c r="B517" s="35"/>
    </row>
    <row r="518" spans="1:2" ht="12.75">
      <c r="A518" s="35"/>
      <c r="B518" s="35"/>
    </row>
    <row r="519" spans="1:2" ht="12.75">
      <c r="A519" s="35"/>
      <c r="B519" s="35"/>
    </row>
    <row r="520" spans="1:2" ht="12.75">
      <c r="A520" s="35"/>
      <c r="B520" s="35"/>
    </row>
    <row r="521" spans="1:2" ht="12.75">
      <c r="A521" s="35"/>
      <c r="B521" s="35"/>
    </row>
    <row r="522" spans="1:2" ht="12.75">
      <c r="A522" s="35"/>
      <c r="B522" s="35"/>
    </row>
    <row r="523" spans="1:2" ht="12.75">
      <c r="A523" s="35"/>
      <c r="B523" s="35"/>
    </row>
    <row r="524" spans="1:2" ht="12.75">
      <c r="A524" s="35"/>
      <c r="B524" s="35"/>
    </row>
    <row r="525" spans="1:2" ht="12.75">
      <c r="A525" s="35"/>
      <c r="B525" s="35"/>
    </row>
    <row r="526" spans="1:2" ht="12.75">
      <c r="A526" s="35"/>
      <c r="B526" s="35"/>
    </row>
    <row r="527" spans="1:2" ht="12.75">
      <c r="A527" s="35"/>
      <c r="B527" s="35"/>
    </row>
    <row r="528" spans="1:2" ht="12.75">
      <c r="A528" s="35"/>
      <c r="B528" s="35"/>
    </row>
    <row r="529" spans="1:2" ht="12.75">
      <c r="A529" s="35"/>
      <c r="B529" s="35"/>
    </row>
    <row r="530" spans="1:2" ht="12.75">
      <c r="A530" s="35"/>
      <c r="B530" s="35"/>
    </row>
    <row r="531" spans="1:2" ht="12.75">
      <c r="A531" s="35"/>
      <c r="B531" s="35"/>
    </row>
    <row r="532" spans="1:2" ht="12.75">
      <c r="A532" s="35"/>
      <c r="B532" s="35"/>
    </row>
    <row r="533" spans="1:2" ht="12.75">
      <c r="A533" s="35"/>
      <c r="B533" s="35"/>
    </row>
    <row r="534" spans="1:2" ht="12.75">
      <c r="A534" s="35"/>
      <c r="B534" s="35"/>
    </row>
    <row r="535" spans="1:2" ht="12.75">
      <c r="A535" s="35"/>
      <c r="B535" s="35"/>
    </row>
    <row r="536" spans="1:2" ht="12.75">
      <c r="A536" s="35"/>
      <c r="B536" s="35"/>
    </row>
    <row r="537" spans="1:2" ht="12.75">
      <c r="A537" s="35"/>
      <c r="B537" s="35"/>
    </row>
    <row r="538" spans="1:2" ht="12.75">
      <c r="A538" s="35"/>
      <c r="B538" s="35"/>
    </row>
    <row r="539" spans="1:2" ht="12.75">
      <c r="A539" s="35"/>
      <c r="B539" s="35"/>
    </row>
    <row r="540" spans="1:2" ht="12.75">
      <c r="A540" s="35"/>
      <c r="B540" s="35"/>
    </row>
    <row r="541" spans="1:2" ht="12.75">
      <c r="A541" s="35"/>
      <c r="B541" s="35"/>
    </row>
    <row r="542" spans="1:2" ht="12.75">
      <c r="A542" s="35"/>
      <c r="B542" s="35"/>
    </row>
    <row r="543" spans="1:2" ht="12.75">
      <c r="A543" s="35"/>
      <c r="B543" s="35"/>
    </row>
    <row r="544" spans="1:2" ht="12.75">
      <c r="A544" s="35"/>
      <c r="B544" s="35"/>
    </row>
    <row r="545" spans="1:2" ht="12.75">
      <c r="A545" s="35"/>
      <c r="B545" s="35"/>
    </row>
    <row r="546" spans="1:2" ht="12.75">
      <c r="A546" s="35"/>
      <c r="B546" s="35"/>
    </row>
    <row r="547" spans="1:2" ht="12.75">
      <c r="A547" s="35"/>
      <c r="B547" s="35"/>
    </row>
    <row r="548" spans="1:2" ht="12.75">
      <c r="A548" s="35"/>
      <c r="B548" s="35"/>
    </row>
    <row r="549" spans="1:2" ht="12.75">
      <c r="A549" s="35"/>
      <c r="B549" s="35"/>
    </row>
    <row r="550" spans="1:2" ht="12.75">
      <c r="A550" s="35"/>
      <c r="B550" s="35"/>
    </row>
    <row r="551" spans="1:2" ht="12.75">
      <c r="A551" s="35"/>
      <c r="B551" s="35"/>
    </row>
    <row r="552" spans="1:2" ht="12.75">
      <c r="A552" s="35"/>
      <c r="B552" s="35"/>
    </row>
    <row r="553" spans="1:2" ht="12.75">
      <c r="A553" s="35"/>
      <c r="B553" s="35"/>
    </row>
    <row r="554" spans="1:2" ht="12.75">
      <c r="A554" s="35"/>
      <c r="B554" s="35"/>
    </row>
    <row r="555" spans="1:2" ht="12.75">
      <c r="A555" s="35"/>
      <c r="B555" s="35"/>
    </row>
    <row r="556" spans="1:2" ht="12.75">
      <c r="A556" s="35"/>
      <c r="B556" s="35"/>
    </row>
    <row r="557" spans="1:2" ht="12.75">
      <c r="A557" s="35"/>
      <c r="B557" s="35"/>
    </row>
    <row r="558" spans="1:2" ht="12.75">
      <c r="A558" s="35"/>
      <c r="B558" s="35"/>
    </row>
    <row r="559" spans="1:2" ht="12.75">
      <c r="A559" s="35"/>
      <c r="B559" s="35"/>
    </row>
    <row r="560" spans="1:2" ht="12.75">
      <c r="A560" s="35"/>
      <c r="B560" s="35"/>
    </row>
    <row r="561" spans="1:2" ht="12.75">
      <c r="A561" s="35"/>
      <c r="B561" s="35"/>
    </row>
    <row r="562" spans="1:2" ht="12.75">
      <c r="A562" s="35"/>
      <c r="B562" s="35"/>
    </row>
    <row r="563" spans="1:2" ht="12.75">
      <c r="A563" s="35"/>
      <c r="B563" s="35"/>
    </row>
    <row r="564" spans="1:2" ht="12.75">
      <c r="A564" s="35"/>
      <c r="B564" s="35"/>
    </row>
    <row r="565" spans="1:2" ht="12.75">
      <c r="A565" s="35"/>
      <c r="B565" s="35"/>
    </row>
    <row r="566" spans="1:2" ht="12.75">
      <c r="A566" s="35"/>
      <c r="B566" s="35"/>
    </row>
    <row r="567" spans="1:2" ht="12.75">
      <c r="A567" s="35"/>
      <c r="B567" s="35"/>
    </row>
    <row r="568" spans="1:2" ht="12.75">
      <c r="A568" s="35"/>
      <c r="B568" s="35"/>
    </row>
    <row r="569" spans="1:2" ht="12.75">
      <c r="A569" s="35"/>
      <c r="B569" s="35"/>
    </row>
    <row r="570" spans="1:2" ht="12.75">
      <c r="A570" s="35"/>
      <c r="B570" s="35"/>
    </row>
    <row r="571" spans="1:2" ht="12.75">
      <c r="A571" s="35"/>
      <c r="B571" s="35"/>
    </row>
    <row r="572" spans="1:2" ht="12.75">
      <c r="A572" s="35"/>
      <c r="B572" s="35"/>
    </row>
    <row r="573" spans="1:2" ht="12.75">
      <c r="A573" s="35"/>
      <c r="B573" s="35"/>
    </row>
    <row r="574" spans="1:2" ht="12.75">
      <c r="A574" s="35"/>
      <c r="B574" s="35"/>
    </row>
    <row r="575" spans="1:2" ht="12.75">
      <c r="A575" s="35"/>
      <c r="B575" s="35"/>
    </row>
    <row r="576" spans="1:2" ht="12.75">
      <c r="A576" s="35"/>
      <c r="B576" s="35"/>
    </row>
    <row r="577" spans="1:2" ht="12.75">
      <c r="A577" s="35"/>
      <c r="B577" s="35"/>
    </row>
    <row r="578" spans="1:2" ht="12.75">
      <c r="A578" s="35"/>
      <c r="B578" s="35"/>
    </row>
    <row r="579" spans="1:2" ht="12.75">
      <c r="A579" s="35"/>
      <c r="B579" s="35"/>
    </row>
    <row r="580" spans="1:2" ht="12.75">
      <c r="A580" s="35"/>
      <c r="B580" s="35"/>
    </row>
    <row r="581" spans="1:2" ht="12.75">
      <c r="A581" s="35"/>
      <c r="B581" s="35"/>
    </row>
    <row r="582" spans="1:2" ht="12.75">
      <c r="A582" s="35"/>
      <c r="B582" s="35"/>
    </row>
    <row r="583" spans="1:2" ht="12.75">
      <c r="A583" s="35"/>
      <c r="B583" s="35"/>
    </row>
    <row r="584" spans="1:2" ht="12.75">
      <c r="A584" s="35"/>
      <c r="B584" s="35"/>
    </row>
    <row r="585" spans="1:2" ht="12.75">
      <c r="A585" s="35"/>
      <c r="B585" s="35"/>
    </row>
    <row r="586" spans="1:2" ht="12.75">
      <c r="A586" s="35"/>
      <c r="B586" s="35"/>
    </row>
    <row r="587" spans="1:2" ht="12.75">
      <c r="A587" s="35"/>
      <c r="B587" s="35"/>
    </row>
    <row r="588" spans="1:2" ht="12.75">
      <c r="A588" s="35"/>
      <c r="B588" s="35"/>
    </row>
    <row r="589" spans="1:2" ht="12.75">
      <c r="A589" s="35"/>
      <c r="B589" s="35"/>
    </row>
    <row r="590" spans="1:2" ht="12.75">
      <c r="A590" s="35"/>
      <c r="B590" s="35"/>
    </row>
    <row r="591" spans="1:2" ht="12.75">
      <c r="A591" s="35"/>
      <c r="B591" s="35"/>
    </row>
    <row r="592" spans="1:2" ht="12.75">
      <c r="A592" s="35"/>
      <c r="B592" s="35"/>
    </row>
    <row r="593" spans="1:2" ht="12.75">
      <c r="A593" s="35"/>
      <c r="B593" s="35"/>
    </row>
    <row r="594" spans="1:2" ht="12.75">
      <c r="A594" s="35"/>
      <c r="B594" s="35"/>
    </row>
    <row r="595" spans="1:2" ht="12.75">
      <c r="A595" s="35"/>
      <c r="B595" s="35"/>
    </row>
    <row r="596" spans="1:2" ht="12.75">
      <c r="A596" s="35"/>
      <c r="B596" s="35"/>
    </row>
    <row r="597" spans="1:2" ht="12.75">
      <c r="A597" s="35"/>
      <c r="B597" s="35"/>
    </row>
    <row r="598" spans="1:2" ht="12.75">
      <c r="A598" s="35"/>
      <c r="B598" s="35"/>
    </row>
    <row r="599" spans="1:2" ht="12.75">
      <c r="A599" s="35"/>
      <c r="B599" s="35"/>
    </row>
    <row r="600" spans="1:2" ht="12.75">
      <c r="A600" s="35"/>
      <c r="B600" s="35"/>
    </row>
    <row r="601" spans="1:2" ht="12.75">
      <c r="A601" s="35"/>
      <c r="B601" s="35"/>
    </row>
    <row r="602" spans="1:2" ht="12.75">
      <c r="A602" s="35"/>
      <c r="B602" s="35"/>
    </row>
    <row r="603" spans="1:2" ht="12.75">
      <c r="A603" s="35"/>
      <c r="B603" s="35"/>
    </row>
    <row r="604" spans="1:2" ht="12.75">
      <c r="A604" s="35"/>
      <c r="B604" s="35"/>
    </row>
    <row r="605" spans="1:2" ht="12.75">
      <c r="A605" s="35"/>
      <c r="B605" s="35"/>
    </row>
    <row r="606" spans="1:2" ht="12.75">
      <c r="A606" s="35"/>
      <c r="B606" s="35"/>
    </row>
    <row r="607" spans="1:2" ht="12.75">
      <c r="A607" s="35"/>
      <c r="B607" s="35"/>
    </row>
    <row r="608" spans="1:2" ht="12.75">
      <c r="A608" s="35"/>
      <c r="B608" s="35"/>
    </row>
    <row r="609" spans="1:2" ht="12.75">
      <c r="A609" s="35"/>
      <c r="B609" s="35"/>
    </row>
    <row r="610" spans="1:2" ht="12.75">
      <c r="A610" s="35"/>
      <c r="B610" s="35"/>
    </row>
    <row r="611" spans="1:2" ht="12.75">
      <c r="A611" s="35"/>
      <c r="B611" s="35"/>
    </row>
    <row r="612" spans="1:2" ht="12.75">
      <c r="A612" s="35"/>
      <c r="B612" s="35"/>
    </row>
    <row r="613" spans="1:2" ht="12.75">
      <c r="A613" s="35"/>
      <c r="B613" s="35"/>
    </row>
    <row r="614" spans="1:2" ht="12.75">
      <c r="A614" s="35"/>
      <c r="B614" s="35"/>
    </row>
    <row r="615" spans="1:2" ht="12.75">
      <c r="A615" s="35"/>
      <c r="B615" s="35"/>
    </row>
    <row r="616" spans="1:2" ht="12.75">
      <c r="A616" s="35"/>
      <c r="B616" s="35"/>
    </row>
    <row r="617" spans="1:2" ht="12.75">
      <c r="A617" s="35"/>
      <c r="B617" s="35"/>
    </row>
    <row r="618" spans="1:2" ht="12.75">
      <c r="A618" s="35"/>
      <c r="B618" s="35"/>
    </row>
    <row r="619" spans="1:2" ht="12.75">
      <c r="A619" s="35"/>
      <c r="B619" s="35"/>
    </row>
    <row r="620" spans="1:2" ht="12.75">
      <c r="A620" s="35"/>
      <c r="B620" s="35"/>
    </row>
    <row r="621" spans="1:2" ht="12.75">
      <c r="A621" s="35"/>
      <c r="B621" s="35"/>
    </row>
    <row r="622" spans="1:2" ht="12.75">
      <c r="A622" s="35"/>
      <c r="B622" s="35"/>
    </row>
    <row r="623" spans="1:2" ht="12.75">
      <c r="A623" s="35"/>
      <c r="B623" s="35"/>
    </row>
    <row r="624" spans="1:2" ht="12.75">
      <c r="A624" s="35"/>
      <c r="B624" s="35"/>
    </row>
    <row r="625" spans="1:2" ht="12.75">
      <c r="A625" s="35"/>
      <c r="B625" s="35"/>
    </row>
    <row r="626" spans="1:2" ht="12.75">
      <c r="A626" s="35"/>
      <c r="B626" s="35"/>
    </row>
    <row r="627" spans="1:2" ht="12.75">
      <c r="A627" s="35"/>
      <c r="B627" s="35"/>
    </row>
    <row r="628" spans="1:2" ht="12.75">
      <c r="A628" s="35"/>
      <c r="B628" s="35"/>
    </row>
    <row r="629" spans="1:2" ht="12.75">
      <c r="A629" s="35"/>
      <c r="B629" s="35"/>
    </row>
    <row r="630" spans="1:2" ht="12.75">
      <c r="A630" s="35"/>
      <c r="B630" s="35"/>
    </row>
    <row r="631" spans="1:2" ht="12.75">
      <c r="A631" s="35"/>
      <c r="B631" s="35"/>
    </row>
    <row r="632" spans="1:2" ht="12.75">
      <c r="A632" s="35"/>
      <c r="B632" s="35"/>
    </row>
    <row r="633" spans="1:2" ht="12.75">
      <c r="A633" s="35"/>
      <c r="B633" s="35"/>
    </row>
    <row r="634" spans="1:2" ht="12.75">
      <c r="A634" s="35"/>
      <c r="B634" s="35"/>
    </row>
    <row r="635" spans="1:2" ht="12.75">
      <c r="A635" s="35"/>
      <c r="B635" s="35"/>
    </row>
    <row r="636" spans="1:2" ht="12.75">
      <c r="A636" s="35"/>
      <c r="B636" s="35"/>
    </row>
    <row r="637" spans="1:2" ht="12.75">
      <c r="A637" s="35"/>
      <c r="B637" s="35"/>
    </row>
    <row r="638" spans="1:2" ht="12.75">
      <c r="A638" s="35"/>
      <c r="B638" s="35"/>
    </row>
    <row r="639" spans="1:2" ht="12.75">
      <c r="A639" s="35"/>
      <c r="B639" s="35"/>
    </row>
    <row r="640" spans="1:2" ht="12.75">
      <c r="A640" s="35"/>
      <c r="B640" s="35"/>
    </row>
    <row r="641" spans="1:2" ht="12.75">
      <c r="A641" s="35"/>
      <c r="B641" s="35"/>
    </row>
    <row r="642" spans="1:2" ht="12.75">
      <c r="A642" s="35"/>
      <c r="B642" s="35"/>
    </row>
    <row r="643" spans="1:2" ht="12.75">
      <c r="A643" s="35"/>
      <c r="B643" s="35"/>
    </row>
    <row r="644" spans="1:2" ht="12.75">
      <c r="A644" s="35"/>
      <c r="B644" s="35"/>
    </row>
    <row r="645" spans="1:2" ht="12.75">
      <c r="A645" s="35"/>
      <c r="B645" s="35"/>
    </row>
    <row r="646" spans="1:2" ht="12.75">
      <c r="A646" s="35"/>
      <c r="B646" s="35"/>
    </row>
    <row r="647" spans="1:2" ht="12.75">
      <c r="A647" s="35"/>
      <c r="B647" s="35"/>
    </row>
    <row r="648" spans="1:2" ht="12.75">
      <c r="A648" s="35"/>
      <c r="B648" s="35"/>
    </row>
    <row r="649" spans="1:2" ht="12.75">
      <c r="A649" s="35"/>
      <c r="B649" s="35"/>
    </row>
    <row r="650" spans="1:2" ht="12.75">
      <c r="A650" s="35"/>
      <c r="B650" s="35"/>
    </row>
    <row r="651" spans="1:2" ht="12.75">
      <c r="A651" s="35"/>
      <c r="B651" s="35"/>
    </row>
    <row r="652" spans="1:2" ht="12.75">
      <c r="A652" s="35"/>
      <c r="B652" s="35"/>
    </row>
    <row r="653" spans="1:2" ht="12.75">
      <c r="A653" s="35"/>
      <c r="B653" s="35"/>
    </row>
    <row r="654" spans="1:2" ht="12.75">
      <c r="A654" s="35"/>
      <c r="B654" s="35"/>
    </row>
    <row r="655" spans="1:2" ht="12.75">
      <c r="A655" s="35"/>
      <c r="B655" s="35"/>
    </row>
    <row r="656" spans="1:2" ht="12.75">
      <c r="A656" s="35"/>
      <c r="B656" s="35"/>
    </row>
    <row r="657" spans="1:2" ht="12.75">
      <c r="A657" s="35"/>
      <c r="B657" s="35"/>
    </row>
    <row r="658" spans="1:2" ht="12.75">
      <c r="A658" s="35"/>
      <c r="B658" s="35"/>
    </row>
    <row r="659" spans="1:2" ht="12.75">
      <c r="A659" s="35"/>
      <c r="B659" s="35"/>
    </row>
    <row r="660" spans="1:2" ht="12.75">
      <c r="A660" s="35"/>
      <c r="B660" s="35"/>
    </row>
    <row r="661" spans="1:2" ht="12.75">
      <c r="A661" s="35"/>
      <c r="B661" s="35"/>
    </row>
    <row r="662" spans="1:2" ht="12.75">
      <c r="A662" s="35"/>
      <c r="B662" s="35"/>
    </row>
    <row r="663" spans="1:2" ht="12.75">
      <c r="A663" s="35"/>
      <c r="B663" s="35"/>
    </row>
    <row r="664" spans="1:2" ht="12.75">
      <c r="A664" s="35"/>
      <c r="B664" s="35"/>
    </row>
    <row r="665" spans="1:2" ht="12.75">
      <c r="A665" s="35"/>
      <c r="B665" s="35"/>
    </row>
    <row r="666" spans="1:2" ht="12.75">
      <c r="A666" s="35"/>
      <c r="B666" s="35"/>
    </row>
    <row r="667" spans="1:2" ht="12.75">
      <c r="A667" s="35"/>
      <c r="B667" s="35"/>
    </row>
    <row r="668" spans="1:2" ht="12.75">
      <c r="A668" s="35"/>
      <c r="B668" s="35"/>
    </row>
    <row r="669" spans="1:2" ht="12.75">
      <c r="A669" s="35"/>
      <c r="B669" s="35"/>
    </row>
    <row r="670" spans="1:2" ht="12.75">
      <c r="A670" s="35"/>
      <c r="B670" s="35"/>
    </row>
    <row r="671" spans="1:2" ht="12.75">
      <c r="A671" s="35"/>
      <c r="B671" s="35"/>
    </row>
    <row r="672" spans="1:2" ht="12.75">
      <c r="A672" s="35"/>
      <c r="B672" s="35"/>
    </row>
    <row r="673" spans="1:2" ht="12.75">
      <c r="A673" s="35"/>
      <c r="B673" s="35"/>
    </row>
    <row r="674" spans="1:2" ht="12.75">
      <c r="A674" s="35"/>
      <c r="B674" s="35"/>
    </row>
    <row r="675" spans="1:2" ht="12.75">
      <c r="A675" s="35"/>
      <c r="B675" s="35"/>
    </row>
    <row r="676" spans="1:2" ht="12.75">
      <c r="A676" s="35"/>
      <c r="B676" s="35"/>
    </row>
    <row r="677" spans="1:2" ht="12.75">
      <c r="A677" s="35"/>
      <c r="B677" s="35"/>
    </row>
    <row r="678" spans="1:2" ht="12.75">
      <c r="A678" s="35"/>
      <c r="B678" s="35"/>
    </row>
    <row r="679" spans="1:2" ht="12.75">
      <c r="A679" s="35"/>
      <c r="B679" s="35"/>
    </row>
    <row r="680" spans="1:2" ht="12.75">
      <c r="A680" s="35"/>
      <c r="B680" s="35"/>
    </row>
    <row r="681" spans="1:2" ht="12.75">
      <c r="A681" s="35"/>
      <c r="B681" s="35"/>
    </row>
    <row r="682" spans="1:2" ht="12.75">
      <c r="A682" s="35"/>
      <c r="B682" s="35"/>
    </row>
    <row r="683" spans="1:2" ht="12.75">
      <c r="A683" s="35"/>
      <c r="B683" s="35"/>
    </row>
    <row r="684" spans="1:2" ht="12.75">
      <c r="A684" s="35"/>
      <c r="B684" s="35"/>
    </row>
    <row r="685" spans="1:2" ht="12.75">
      <c r="A685" s="35"/>
      <c r="B685" s="35"/>
    </row>
    <row r="686" spans="1:2" ht="12.75">
      <c r="A686" s="35"/>
      <c r="B686" s="35"/>
    </row>
    <row r="687" spans="1:2" ht="12.75">
      <c r="A687" s="35"/>
      <c r="B687" s="35"/>
    </row>
    <row r="688" spans="1:2" ht="12.75">
      <c r="A688" s="35"/>
      <c r="B688" s="35"/>
    </row>
    <row r="689" spans="1:2" ht="12.75">
      <c r="A689" s="35"/>
      <c r="B689" s="35"/>
    </row>
    <row r="690" spans="1:2" ht="12.75">
      <c r="A690" s="35"/>
      <c r="B690" s="35"/>
    </row>
    <row r="691" spans="1:2" ht="12.75">
      <c r="A691" s="35"/>
      <c r="B691" s="35"/>
    </row>
    <row r="692" spans="1:2" ht="12.75">
      <c r="A692" s="35"/>
      <c r="B692" s="35"/>
    </row>
    <row r="693" spans="1:2" ht="12.75">
      <c r="A693" s="35"/>
      <c r="B693" s="35"/>
    </row>
    <row r="694" spans="1:2" ht="12.75">
      <c r="A694" s="35"/>
      <c r="B694" s="35"/>
    </row>
    <row r="695" spans="1:2" ht="12.75">
      <c r="A695" s="35"/>
      <c r="B695" s="35"/>
    </row>
    <row r="696" spans="1:2" ht="12.75">
      <c r="A696" s="35"/>
      <c r="B696" s="35"/>
    </row>
    <row r="697" spans="1:2" ht="12.75">
      <c r="A697" s="35"/>
      <c r="B697" s="35"/>
    </row>
    <row r="698" spans="1:2" ht="12.75">
      <c r="A698" s="35"/>
      <c r="B698" s="35"/>
    </row>
    <row r="699" spans="1:2" ht="12.75">
      <c r="A699" s="35"/>
      <c r="B699" s="35"/>
    </row>
    <row r="700" spans="1:2" ht="12.75">
      <c r="A700" s="35"/>
      <c r="B700" s="35"/>
    </row>
    <row r="701" spans="1:2" ht="12.75">
      <c r="A701" s="35"/>
      <c r="B701" s="35"/>
    </row>
    <row r="702" spans="1:2" ht="12.75">
      <c r="A702" s="35"/>
      <c r="B702" s="35"/>
    </row>
    <row r="703" spans="1:2" ht="12.75">
      <c r="A703" s="35"/>
      <c r="B703" s="35"/>
    </row>
    <row r="704" spans="1:2" ht="12.75">
      <c r="A704" s="35"/>
      <c r="B704" s="35"/>
    </row>
    <row r="705" spans="1:2" ht="12.75">
      <c r="A705" s="35"/>
      <c r="B705" s="35"/>
    </row>
    <row r="706" spans="1:2" ht="12.75">
      <c r="A706" s="35"/>
      <c r="B706" s="35"/>
    </row>
    <row r="707" spans="1:2" ht="12.75">
      <c r="A707" s="35"/>
      <c r="B707" s="35"/>
    </row>
    <row r="708" spans="1:2" ht="12.75">
      <c r="A708" s="35"/>
      <c r="B708" s="35"/>
    </row>
    <row r="709" spans="1:2" ht="12.75">
      <c r="A709" s="35"/>
      <c r="B709" s="35"/>
    </row>
    <row r="710" spans="1:2" ht="12.75">
      <c r="A710" s="35"/>
      <c r="B710" s="35"/>
    </row>
    <row r="711" spans="1:2" ht="12.75">
      <c r="A711" s="35"/>
      <c r="B711" s="35"/>
    </row>
    <row r="712" spans="1:2" ht="12.75">
      <c r="A712" s="35"/>
      <c r="B712" s="35"/>
    </row>
    <row r="713" spans="1:2" ht="12.75">
      <c r="A713" s="35"/>
      <c r="B713" s="35"/>
    </row>
    <row r="714" spans="1:2" ht="12.75">
      <c r="A714" s="35"/>
      <c r="B714" s="35"/>
    </row>
    <row r="715" spans="1:2" ht="12.75">
      <c r="A715" s="35"/>
      <c r="B715" s="35"/>
    </row>
    <row r="716" spans="1:2" ht="12.75">
      <c r="A716" s="35"/>
      <c r="B716" s="35"/>
    </row>
    <row r="717" spans="1:2" ht="12.75">
      <c r="A717" s="35"/>
      <c r="B717" s="35"/>
    </row>
    <row r="718" spans="1:2" ht="12.75">
      <c r="A718" s="35"/>
      <c r="B718" s="35"/>
    </row>
    <row r="719" spans="1:2" ht="12.75">
      <c r="A719" s="35"/>
      <c r="B719" s="35"/>
    </row>
    <row r="720" spans="1:2" ht="12.75">
      <c r="A720" s="35"/>
      <c r="B720" s="35"/>
    </row>
    <row r="721" spans="1:2" ht="12.75">
      <c r="A721" s="35"/>
      <c r="B721" s="35"/>
    </row>
    <row r="722" spans="1:2" ht="12.75">
      <c r="A722" s="35"/>
      <c r="B722" s="35"/>
    </row>
    <row r="723" spans="1:2" ht="12.75">
      <c r="A723" s="35"/>
      <c r="B723" s="35"/>
    </row>
    <row r="724" spans="1:2" ht="12.75">
      <c r="A724" s="35"/>
      <c r="B724" s="35"/>
    </row>
    <row r="725" spans="1:2" ht="12.75">
      <c r="A725" s="35"/>
      <c r="B725" s="35"/>
    </row>
    <row r="726" spans="1:2" ht="12.75">
      <c r="A726" s="35"/>
      <c r="B726" s="35"/>
    </row>
    <row r="727" spans="1:2" ht="12.75">
      <c r="A727" s="35"/>
      <c r="B727" s="35"/>
    </row>
    <row r="728" spans="1:2" ht="12.75">
      <c r="A728" s="35"/>
      <c r="B728" s="35"/>
    </row>
    <row r="729" spans="1:2" ht="12.75">
      <c r="A729" s="35"/>
      <c r="B729" s="35"/>
    </row>
    <row r="730" spans="1:2" ht="12.75">
      <c r="A730" s="35"/>
      <c r="B730" s="35"/>
    </row>
    <row r="731" spans="1:2" ht="12.75">
      <c r="A731" s="35"/>
      <c r="B731" s="35"/>
    </row>
    <row r="732" spans="1:2" ht="12.75">
      <c r="A732" s="35"/>
      <c r="B732" s="35"/>
    </row>
    <row r="733" spans="1:2" ht="12.75">
      <c r="A733" s="35"/>
      <c r="B733" s="35"/>
    </row>
    <row r="734" spans="1:2" ht="12.75">
      <c r="A734" s="35"/>
      <c r="B734" s="35"/>
    </row>
    <row r="735" spans="1:2" ht="12.75">
      <c r="A735" s="35"/>
      <c r="B735" s="35"/>
    </row>
    <row r="736" spans="1:2" ht="12.75">
      <c r="A736" s="35"/>
      <c r="B736" s="35"/>
    </row>
    <row r="737" spans="1:2" ht="12.75">
      <c r="A737" s="35"/>
      <c r="B737" s="35"/>
    </row>
    <row r="738" spans="1:2" ht="12.75">
      <c r="A738" s="35"/>
      <c r="B738" s="35"/>
    </row>
    <row r="739" spans="1:2" ht="12.75">
      <c r="A739" s="35"/>
      <c r="B739" s="35"/>
    </row>
    <row r="740" spans="1:2" ht="12.75">
      <c r="A740" s="35"/>
      <c r="B740" s="35"/>
    </row>
    <row r="741" spans="1:2" ht="12.75">
      <c r="A741" s="35"/>
      <c r="B741" s="35"/>
    </row>
    <row r="742" spans="1:2" ht="12.75">
      <c r="A742" s="35"/>
      <c r="B742" s="35"/>
    </row>
    <row r="743" spans="1:2" ht="12.75">
      <c r="A743" s="35"/>
      <c r="B743" s="35"/>
    </row>
    <row r="744" spans="1:2" ht="12.75">
      <c r="A744" s="35"/>
      <c r="B744" s="35"/>
    </row>
    <row r="745" spans="1:2" ht="12.75">
      <c r="A745" s="35"/>
      <c r="B745" s="35"/>
    </row>
    <row r="746" spans="1:2" ht="12.75">
      <c r="A746" s="35"/>
      <c r="B746" s="35"/>
    </row>
    <row r="747" spans="1:2" ht="12.75">
      <c r="A747" s="35"/>
      <c r="B747" s="35"/>
    </row>
    <row r="748" spans="1:2" ht="12.75">
      <c r="A748" s="35"/>
      <c r="B748" s="35"/>
    </row>
    <row r="749" spans="1:2" ht="12.75">
      <c r="A749" s="35"/>
      <c r="B749" s="35"/>
    </row>
    <row r="750" spans="1:2" ht="12.75">
      <c r="A750" s="35"/>
      <c r="B750" s="35"/>
    </row>
    <row r="751" spans="1:2" ht="12.75">
      <c r="A751" s="35"/>
      <c r="B751" s="35"/>
    </row>
    <row r="752" spans="1:2" ht="12.75">
      <c r="A752" s="35"/>
      <c r="B752" s="35"/>
    </row>
    <row r="753" spans="1:2" ht="12.75">
      <c r="A753" s="35"/>
      <c r="B753" s="35"/>
    </row>
    <row r="754" spans="1:2" ht="12.75">
      <c r="A754" s="35"/>
      <c r="B754" s="35"/>
    </row>
    <row r="755" spans="1:2" ht="12.75">
      <c r="A755" s="35"/>
      <c r="B755" s="35"/>
    </row>
    <row r="756" spans="1:2" ht="12.75">
      <c r="A756" s="35"/>
      <c r="B756" s="35"/>
    </row>
    <row r="757" spans="1:2" ht="12.75">
      <c r="A757" s="35"/>
      <c r="B757" s="35"/>
    </row>
    <row r="758" spans="1:2" ht="12.75">
      <c r="A758" s="35"/>
      <c r="B758" s="35"/>
    </row>
    <row r="759" spans="1:2" ht="12.75">
      <c r="A759" s="35"/>
      <c r="B759" s="35"/>
    </row>
    <row r="760" spans="1:2" ht="12.75">
      <c r="A760" s="35"/>
      <c r="B760" s="35"/>
    </row>
    <row r="761" spans="1:2" ht="12.75">
      <c r="A761" s="35"/>
      <c r="B761" s="35"/>
    </row>
    <row r="762" spans="1:2" ht="12.75">
      <c r="A762" s="35"/>
      <c r="B762" s="35"/>
    </row>
    <row r="763" spans="1:2" ht="12.75">
      <c r="A763" s="35"/>
      <c r="B763" s="35"/>
    </row>
    <row r="764" spans="1:2" ht="12.75">
      <c r="A764" s="35"/>
      <c r="B764" s="35"/>
    </row>
    <row r="765" spans="1:2" ht="12.75">
      <c r="A765" s="35"/>
      <c r="B765" s="35"/>
    </row>
    <row r="766" spans="1:2" ht="12.75">
      <c r="A766" s="35"/>
      <c r="B766" s="35"/>
    </row>
    <row r="767" spans="1:2" ht="12.75">
      <c r="A767" s="35"/>
      <c r="B767" s="35"/>
    </row>
    <row r="768" spans="1:2" ht="12.75">
      <c r="A768" s="35"/>
      <c r="B768" s="35"/>
    </row>
    <row r="769" spans="1:2" ht="12.75">
      <c r="A769" s="35"/>
      <c r="B769" s="35"/>
    </row>
    <row r="770" spans="1:2" ht="12.75">
      <c r="A770" s="35"/>
      <c r="B770" s="35"/>
    </row>
    <row r="771" spans="1:2" ht="12.75">
      <c r="A771" s="35"/>
      <c r="B771" s="35"/>
    </row>
    <row r="772" spans="1:2" ht="12.75">
      <c r="A772" s="35"/>
      <c r="B772" s="35"/>
    </row>
    <row r="773" spans="1:2" ht="12.75">
      <c r="A773" s="35"/>
      <c r="B773" s="35"/>
    </row>
    <row r="774" spans="1:2" ht="12.75">
      <c r="A774" s="35"/>
      <c r="B774" s="35"/>
    </row>
    <row r="775" spans="1:2" ht="12.75">
      <c r="A775" s="35"/>
      <c r="B775" s="35"/>
    </row>
    <row r="776" spans="1:2" ht="12.75">
      <c r="A776" s="35"/>
      <c r="B776" s="35"/>
    </row>
    <row r="777" spans="1:2" ht="12.75">
      <c r="A777" s="35"/>
      <c r="B777" s="35"/>
    </row>
    <row r="778" spans="1:2" ht="12.75">
      <c r="A778" s="35"/>
      <c r="B778" s="35"/>
    </row>
    <row r="779" spans="1:2" ht="12.75">
      <c r="A779" s="35"/>
      <c r="B779" s="35"/>
    </row>
    <row r="780" spans="1:2" ht="12.75">
      <c r="A780" s="35"/>
      <c r="B780" s="35"/>
    </row>
    <row r="781" spans="1:2" ht="12.75">
      <c r="A781" s="35"/>
      <c r="B781" s="35"/>
    </row>
    <row r="782" spans="1:2" ht="12.75">
      <c r="A782" s="35"/>
      <c r="B782" s="35"/>
    </row>
    <row r="783" spans="1:2" ht="12.75">
      <c r="A783" s="35"/>
      <c r="B783" s="35"/>
    </row>
    <row r="784" spans="1:2" ht="12.75">
      <c r="A784" s="35"/>
      <c r="B784" s="35"/>
    </row>
    <row r="785" spans="1:2" ht="12.75">
      <c r="A785" s="35"/>
      <c r="B785" s="35"/>
    </row>
    <row r="786" spans="1:2" ht="12.75">
      <c r="A786" s="35"/>
      <c r="B786" s="35"/>
    </row>
    <row r="787" spans="1:2" ht="12.75">
      <c r="A787" s="35"/>
      <c r="B787" s="35"/>
    </row>
    <row r="788" spans="1:2" ht="12.75">
      <c r="A788" s="35"/>
      <c r="B788" s="35"/>
    </row>
    <row r="789" spans="1:2" ht="12.75">
      <c r="A789" s="35"/>
      <c r="B789" s="35"/>
    </row>
    <row r="790" spans="1:2" ht="12.75">
      <c r="A790" s="35"/>
      <c r="B790" s="35"/>
    </row>
    <row r="791" spans="1:2" ht="12.75">
      <c r="A791" s="35"/>
      <c r="B791" s="35"/>
    </row>
    <row r="792" spans="1:2" ht="12.75">
      <c r="A792" s="35"/>
      <c r="B792" s="35"/>
    </row>
    <row r="793" spans="1:2" ht="12.75">
      <c r="A793" s="35"/>
      <c r="B793" s="35"/>
    </row>
    <row r="794" spans="1:2" ht="12.75">
      <c r="A794" s="35"/>
      <c r="B794" s="35"/>
    </row>
    <row r="795" spans="1:2" ht="12.75">
      <c r="A795" s="35"/>
      <c r="B795" s="35"/>
    </row>
    <row r="796" spans="1:2" ht="12.75">
      <c r="A796" s="35"/>
      <c r="B796" s="35"/>
    </row>
    <row r="797" spans="1:2" ht="12.75">
      <c r="A797" s="35"/>
      <c r="B797" s="35"/>
    </row>
    <row r="798" spans="1:2" ht="12.75">
      <c r="A798" s="35"/>
      <c r="B798" s="35"/>
    </row>
    <row r="799" spans="1:2" ht="12.75">
      <c r="A799" s="35"/>
      <c r="B799" s="35"/>
    </row>
    <row r="800" spans="1:2" ht="12.75">
      <c r="A800" s="35"/>
      <c r="B800" s="35"/>
    </row>
    <row r="801" spans="1:2" ht="12.75">
      <c r="A801" s="35"/>
      <c r="B801" s="35"/>
    </row>
    <row r="802" spans="1:2" ht="12.75">
      <c r="A802" s="35"/>
      <c r="B802" s="35"/>
    </row>
    <row r="803" spans="1:2" ht="12.75">
      <c r="A803" s="35"/>
      <c r="B803" s="35"/>
    </row>
    <row r="804" spans="1:2" ht="12.75">
      <c r="A804" s="35"/>
      <c r="B804" s="35"/>
    </row>
    <row r="805" spans="1:2" ht="12.75">
      <c r="A805" s="35"/>
      <c r="B805" s="35"/>
    </row>
    <row r="806" spans="1:2" ht="12.75">
      <c r="A806" s="35"/>
      <c r="B806" s="35"/>
    </row>
    <row r="807" spans="1:2" ht="12.75">
      <c r="A807" s="35"/>
      <c r="B807" s="35"/>
    </row>
    <row r="808" spans="1:2" ht="12.75">
      <c r="A808" s="35"/>
      <c r="B808" s="35"/>
    </row>
    <row r="809" spans="1:2" ht="12.75">
      <c r="A809" s="35"/>
      <c r="B809" s="35"/>
    </row>
    <row r="810" spans="1:2" ht="12.75">
      <c r="A810" s="35"/>
      <c r="B810" s="35"/>
    </row>
    <row r="811" spans="1:2" ht="12.75">
      <c r="A811" s="35"/>
      <c r="B811" s="35"/>
    </row>
    <row r="812" spans="1:2" ht="12.75">
      <c r="A812" s="35"/>
      <c r="B812" s="35"/>
    </row>
    <row r="813" spans="1:2" ht="12.75">
      <c r="A813" s="35"/>
      <c r="B813" s="35"/>
    </row>
    <row r="814" spans="1:2" ht="12.75">
      <c r="A814" s="35"/>
      <c r="B814" s="35"/>
    </row>
    <row r="815" spans="1:2" ht="12.75">
      <c r="A815" s="35"/>
      <c r="B815" s="35"/>
    </row>
    <row r="816" spans="1:2" ht="12.75">
      <c r="A816" s="35"/>
      <c r="B816" s="35"/>
    </row>
    <row r="817" spans="1:2" ht="12.75">
      <c r="A817" s="35"/>
      <c r="B817" s="35"/>
    </row>
    <row r="818" spans="1:2" ht="12.75">
      <c r="A818" s="35"/>
      <c r="B818" s="35"/>
    </row>
    <row r="819" spans="1:2" ht="12.75">
      <c r="A819" s="35"/>
      <c r="B819" s="35"/>
    </row>
    <row r="820" spans="1:2" ht="12.75">
      <c r="A820" s="35"/>
      <c r="B820" s="35"/>
    </row>
    <row r="821" spans="1:2" ht="12.75">
      <c r="A821" s="35"/>
      <c r="B821" s="35"/>
    </row>
    <row r="822" spans="1:2" ht="12.75">
      <c r="A822" s="35"/>
      <c r="B822" s="35"/>
    </row>
    <row r="823" spans="1:2" ht="12.75">
      <c r="A823" s="35"/>
      <c r="B823" s="35"/>
    </row>
    <row r="824" spans="1:2" ht="12.75">
      <c r="A824" s="35"/>
      <c r="B824" s="35"/>
    </row>
    <row r="825" spans="1:2" ht="12.75">
      <c r="A825" s="35"/>
      <c r="B825" s="35"/>
    </row>
    <row r="826" spans="1:2" ht="12.75">
      <c r="A826" s="35"/>
      <c r="B826" s="35"/>
    </row>
    <row r="827" spans="1:2" ht="12.75">
      <c r="A827" s="35"/>
      <c r="B827" s="35"/>
    </row>
    <row r="828" spans="1:2" ht="12.75">
      <c r="A828" s="35"/>
      <c r="B828" s="35"/>
    </row>
    <row r="829" spans="1:2" ht="12.75">
      <c r="A829" s="35"/>
      <c r="B829" s="35"/>
    </row>
    <row r="830" spans="1:2" ht="12.75">
      <c r="A830" s="35"/>
      <c r="B830" s="35"/>
    </row>
    <row r="831" spans="1:2" ht="12.75">
      <c r="A831" s="35"/>
      <c r="B831" s="35"/>
    </row>
    <row r="832" spans="1:2" ht="12.75">
      <c r="A832" s="35"/>
      <c r="B832" s="35"/>
    </row>
    <row r="833" spans="1:2" ht="12.75">
      <c r="A833" s="35"/>
      <c r="B833" s="35"/>
    </row>
    <row r="834" spans="1:2" ht="12.75">
      <c r="A834" s="35"/>
      <c r="B834" s="35"/>
    </row>
    <row r="835" spans="1:2" ht="12.75">
      <c r="A835" s="35"/>
      <c r="B835" s="35"/>
    </row>
    <row r="836" spans="1:2" ht="12.75">
      <c r="A836" s="35"/>
      <c r="B836" s="35"/>
    </row>
    <row r="837" spans="1:2" ht="12.75">
      <c r="A837" s="35"/>
      <c r="B837" s="35"/>
    </row>
    <row r="838" spans="1:2" ht="12.75">
      <c r="A838" s="35"/>
      <c r="B838" s="35"/>
    </row>
    <row r="839" spans="1:2" ht="12.75">
      <c r="A839" s="35"/>
      <c r="B839" s="35"/>
    </row>
    <row r="840" spans="1:2" ht="12.75">
      <c r="A840" s="35"/>
      <c r="B840" s="35"/>
    </row>
    <row r="841" spans="1:2" ht="12.75">
      <c r="A841" s="35"/>
      <c r="B841" s="35"/>
    </row>
    <row r="842" spans="1:2" ht="12.75">
      <c r="A842" s="35"/>
      <c r="B842" s="35"/>
    </row>
    <row r="843" spans="1:2" ht="12.75">
      <c r="A843" s="35"/>
      <c r="B843" s="35"/>
    </row>
    <row r="844" spans="1:2" ht="12.75">
      <c r="A844" s="35"/>
      <c r="B844" s="35"/>
    </row>
    <row r="845" spans="1:2" ht="12.75">
      <c r="A845" s="35"/>
      <c r="B845" s="35"/>
    </row>
    <row r="846" spans="1:2" ht="12.75">
      <c r="A846" s="35"/>
      <c r="B846" s="35"/>
    </row>
    <row r="847" spans="1:2" ht="12.75">
      <c r="A847" s="35"/>
      <c r="B847" s="35"/>
    </row>
    <row r="848" spans="1:2" ht="12.75">
      <c r="A848" s="35"/>
      <c r="B848" s="35"/>
    </row>
    <row r="849" spans="1:2" ht="12.75">
      <c r="A849" s="35"/>
      <c r="B849" s="35"/>
    </row>
    <row r="850" spans="1:2" ht="12.75">
      <c r="A850" s="35"/>
      <c r="B850" s="35"/>
    </row>
    <row r="851" spans="1:2" ht="12.75">
      <c r="A851" s="35"/>
      <c r="B851" s="35"/>
    </row>
    <row r="852" spans="1:2" ht="12.75">
      <c r="A852" s="35"/>
      <c r="B852" s="35"/>
    </row>
    <row r="853" spans="1:2" ht="12.75">
      <c r="A853" s="35"/>
      <c r="B853" s="35"/>
    </row>
    <row r="854" spans="1:2" ht="12.75">
      <c r="A854" s="35"/>
      <c r="B854" s="35"/>
    </row>
    <row r="855" spans="1:2" ht="12.75">
      <c r="A855" s="35"/>
      <c r="B855" s="35"/>
    </row>
    <row r="856" spans="1:2" ht="12.75">
      <c r="A856" s="35"/>
      <c r="B856" s="35"/>
    </row>
    <row r="857" spans="1:2" ht="12.75">
      <c r="A857" s="35"/>
      <c r="B857" s="35"/>
    </row>
    <row r="858" spans="1:2" ht="12.75">
      <c r="A858" s="35"/>
      <c r="B858" s="35"/>
    </row>
    <row r="859" spans="1:2" ht="12.75">
      <c r="A859" s="35"/>
      <c r="B859" s="35"/>
    </row>
    <row r="860" spans="1:2" ht="12.75">
      <c r="A860" s="35"/>
      <c r="B860" s="35"/>
    </row>
    <row r="861" spans="1:2" ht="12.75">
      <c r="A861" s="35"/>
      <c r="B861" s="35"/>
    </row>
    <row r="862" spans="1:2" ht="12.75">
      <c r="A862" s="35"/>
      <c r="B862" s="35"/>
    </row>
    <row r="863" spans="1:2" ht="12.75">
      <c r="A863" s="35"/>
      <c r="B863" s="35"/>
    </row>
    <row r="864" spans="1:2" ht="12.75">
      <c r="A864" s="35"/>
      <c r="B864" s="35"/>
    </row>
    <row r="865" spans="1:2" ht="12.75">
      <c r="A865" s="35"/>
      <c r="B865" s="35"/>
    </row>
    <row r="866" spans="1:2" ht="12.75">
      <c r="A866" s="35"/>
      <c r="B866" s="35"/>
    </row>
    <row r="867" spans="1:2" ht="12.75">
      <c r="A867" s="35"/>
      <c r="B867" s="35"/>
    </row>
    <row r="868" spans="1:2" ht="12.75">
      <c r="A868" s="35"/>
      <c r="B868" s="35"/>
    </row>
    <row r="869" spans="1:2" ht="12.75">
      <c r="A869" s="35"/>
      <c r="B869" s="35"/>
    </row>
    <row r="870" spans="1:2" ht="12.75">
      <c r="A870" s="35"/>
      <c r="B870" s="35"/>
    </row>
    <row r="871" spans="1:2" ht="12.75">
      <c r="A871" s="35"/>
      <c r="B871" s="35"/>
    </row>
    <row r="872" spans="1:2" ht="12.75">
      <c r="A872" s="35"/>
      <c r="B872" s="35"/>
    </row>
    <row r="873" spans="1:2" ht="12.75">
      <c r="A873" s="35"/>
      <c r="B873" s="35"/>
    </row>
    <row r="874" spans="1:2" ht="12.75">
      <c r="A874" s="35"/>
      <c r="B874" s="35"/>
    </row>
    <row r="875" spans="1:2" ht="12.75">
      <c r="A875" s="35"/>
      <c r="B875" s="35"/>
    </row>
    <row r="876" spans="1:2" ht="12.75">
      <c r="A876" s="35"/>
      <c r="B876" s="35"/>
    </row>
    <row r="877" spans="1:2" ht="12.75">
      <c r="A877" s="35"/>
      <c r="B877" s="35"/>
    </row>
    <row r="878" spans="1:2" ht="12.75">
      <c r="A878" s="35"/>
      <c r="B878" s="35"/>
    </row>
    <row r="879" spans="1:2" ht="12.75">
      <c r="A879" s="35"/>
      <c r="B879" s="35"/>
    </row>
    <row r="880" spans="1:2" ht="12.75">
      <c r="A880" s="35"/>
      <c r="B880" s="35"/>
    </row>
    <row r="881" spans="1:2" ht="12.75">
      <c r="A881" s="35"/>
      <c r="B881" s="35"/>
    </row>
    <row r="882" spans="1:2" ht="12.75">
      <c r="A882" s="35"/>
      <c r="B882" s="35"/>
    </row>
    <row r="883" spans="1:2" ht="12.75">
      <c r="A883" s="35"/>
      <c r="B883" s="35"/>
    </row>
    <row r="884" spans="1:2" ht="12.75">
      <c r="A884" s="35"/>
      <c r="B884" s="35"/>
    </row>
    <row r="885" spans="1:2" ht="12.75">
      <c r="A885" s="35"/>
      <c r="B885" s="35"/>
    </row>
    <row r="886" spans="1:2" ht="12.75">
      <c r="A886" s="35"/>
      <c r="B886" s="35"/>
    </row>
    <row r="887" spans="1:2" ht="12.75">
      <c r="A887" s="35"/>
      <c r="B887" s="35"/>
    </row>
    <row r="888" spans="1:2" ht="12.75">
      <c r="A888" s="35"/>
      <c r="B888" s="35"/>
    </row>
    <row r="889" spans="1:2" ht="12.75">
      <c r="A889" s="35"/>
      <c r="B889" s="35"/>
    </row>
    <row r="890" spans="1:2" ht="12.75">
      <c r="A890" s="35"/>
      <c r="B890" s="35"/>
    </row>
    <row r="891" spans="1:2" ht="12.75">
      <c r="A891" s="35"/>
      <c r="B891" s="35"/>
    </row>
    <row r="892" spans="1:2" ht="12.75">
      <c r="A892" s="35"/>
      <c r="B892" s="35"/>
    </row>
    <row r="893" spans="1:2" ht="12.75">
      <c r="A893" s="35"/>
      <c r="B893" s="35"/>
    </row>
    <row r="894" spans="1:2" ht="12.75">
      <c r="A894" s="35"/>
      <c r="B894" s="35"/>
    </row>
    <row r="895" spans="1:2" ht="12.75">
      <c r="A895" s="35"/>
      <c r="B895" s="35"/>
    </row>
    <row r="896" spans="1:2" ht="12.75">
      <c r="A896" s="35"/>
      <c r="B896" s="35"/>
    </row>
    <row r="897" spans="1:2" ht="12.75">
      <c r="A897" s="35"/>
      <c r="B897" s="35"/>
    </row>
    <row r="898" spans="1:2" ht="12.75">
      <c r="A898" s="35"/>
      <c r="B898" s="35"/>
    </row>
    <row r="899" spans="1:2" ht="12.75">
      <c r="A899" s="35"/>
      <c r="B899" s="35"/>
    </row>
    <row r="900" spans="1:2" ht="12.75">
      <c r="A900" s="35"/>
      <c r="B900" s="35"/>
    </row>
    <row r="901" spans="1:2" ht="12.75">
      <c r="A901" s="35"/>
      <c r="B901" s="35"/>
    </row>
    <row r="902" spans="1:2" ht="12.75">
      <c r="A902" s="35"/>
      <c r="B902" s="35"/>
    </row>
    <row r="903" spans="1:2" ht="12.75">
      <c r="A903" s="35"/>
      <c r="B903" s="35"/>
    </row>
    <row r="904" spans="1:2" ht="12.75">
      <c r="A904" s="35"/>
      <c r="B904" s="35"/>
    </row>
    <row r="905" spans="1:2" ht="12.75">
      <c r="A905" s="35"/>
      <c r="B905" s="35"/>
    </row>
    <row r="906" spans="1:2" ht="12.75">
      <c r="A906" s="35"/>
      <c r="B906" s="35"/>
    </row>
    <row r="907" spans="1:2" ht="12.75">
      <c r="A907" s="35"/>
      <c r="B907" s="35"/>
    </row>
    <row r="908" spans="1:2" ht="12.75">
      <c r="A908" s="35"/>
      <c r="B908" s="35"/>
    </row>
    <row r="909" spans="1:2" ht="12.75">
      <c r="A909" s="35"/>
      <c r="B909" s="35"/>
    </row>
    <row r="910" spans="1:2" ht="12.75">
      <c r="A910" s="35"/>
      <c r="B910" s="35"/>
    </row>
    <row r="911" spans="1:2" ht="12.75">
      <c r="A911" s="35"/>
      <c r="B911" s="35"/>
    </row>
    <row r="912" spans="1:2" ht="12.75">
      <c r="A912" s="35"/>
      <c r="B912" s="35"/>
    </row>
    <row r="913" spans="1:2" ht="12.75">
      <c r="A913" s="35"/>
      <c r="B913" s="35"/>
    </row>
    <row r="914" spans="1:2" ht="12.75">
      <c r="A914" s="35"/>
      <c r="B914" s="35"/>
    </row>
    <row r="915" spans="1:2" ht="12.75">
      <c r="A915" s="35"/>
      <c r="B915" s="35"/>
    </row>
    <row r="916" spans="1:2" ht="12.75">
      <c r="A916" s="35"/>
      <c r="B916" s="35"/>
    </row>
    <row r="917" spans="1:2" ht="12.75">
      <c r="A917" s="35"/>
      <c r="B917" s="35"/>
    </row>
    <row r="918" spans="1:2" ht="12.75">
      <c r="A918" s="35"/>
      <c r="B918" s="35"/>
    </row>
    <row r="919" spans="1:2" ht="12.75">
      <c r="A919" s="35"/>
      <c r="B919" s="35"/>
    </row>
    <row r="920" spans="1:2" ht="12.75">
      <c r="A920" s="35"/>
      <c r="B920" s="35"/>
    </row>
    <row r="921" spans="1:2" ht="12.75">
      <c r="A921" s="35"/>
      <c r="B921" s="35"/>
    </row>
    <row r="922" spans="1:2" ht="12.75">
      <c r="A922" s="35"/>
      <c r="B922" s="35"/>
    </row>
    <row r="923" spans="1:2" ht="12.75">
      <c r="A923" s="35"/>
      <c r="B923" s="35"/>
    </row>
    <row r="924" spans="1:2" ht="12.75">
      <c r="A924" s="35"/>
      <c r="B924" s="35"/>
    </row>
    <row r="925" spans="1:2" ht="12.75">
      <c r="A925" s="35"/>
      <c r="B925" s="35"/>
    </row>
    <row r="926" spans="1:2" ht="12.75">
      <c r="A926" s="35"/>
      <c r="B926" s="35"/>
    </row>
    <row r="927" spans="1:2" ht="12.75">
      <c r="A927" s="35"/>
      <c r="B927" s="35"/>
    </row>
    <row r="928" spans="1:2" ht="12.75">
      <c r="A928" s="35"/>
      <c r="B928" s="35"/>
    </row>
    <row r="929" spans="1:2" ht="12.75">
      <c r="A929" s="35"/>
      <c r="B929" s="35"/>
    </row>
    <row r="930" spans="1:2" ht="12.75">
      <c r="A930" s="35"/>
      <c r="B930" s="35"/>
    </row>
    <row r="931" spans="1:2" ht="12.75">
      <c r="A931" s="35"/>
      <c r="B931" s="35"/>
    </row>
    <row r="932" spans="1:2" ht="12.75">
      <c r="A932" s="35"/>
      <c r="B932" s="35"/>
    </row>
    <row r="933" spans="1:2" ht="12.75">
      <c r="A933" s="35"/>
      <c r="B933" s="35"/>
    </row>
    <row r="934" spans="1:2" ht="12.75">
      <c r="A934" s="35"/>
      <c r="B934" s="35"/>
    </row>
    <row r="935" spans="1:2" ht="12.75">
      <c r="A935" s="35"/>
      <c r="B935" s="35"/>
    </row>
    <row r="936" spans="1:2" ht="12.75">
      <c r="A936" s="35"/>
      <c r="B936" s="35"/>
    </row>
    <row r="937" spans="1:2" ht="12.75">
      <c r="A937" s="35"/>
      <c r="B937" s="35"/>
    </row>
    <row r="938" spans="1:2" ht="12.75">
      <c r="A938" s="35"/>
      <c r="B938" s="35"/>
    </row>
    <row r="939" spans="1:2" ht="12.75">
      <c r="A939" s="35"/>
      <c r="B939" s="35"/>
    </row>
    <row r="940" spans="1:2" ht="12.75">
      <c r="A940" s="35"/>
      <c r="B940" s="35"/>
    </row>
    <row r="941" spans="1:2" ht="12.75">
      <c r="A941" s="35"/>
      <c r="B941" s="35"/>
    </row>
    <row r="942" spans="1:2" ht="12.75">
      <c r="A942" s="35"/>
      <c r="B942" s="35"/>
    </row>
    <row r="943" spans="1:2" ht="12.75">
      <c r="A943" s="35"/>
      <c r="B943" s="35"/>
    </row>
    <row r="944" spans="1:2" ht="12.75">
      <c r="A944" s="35"/>
      <c r="B944" s="35"/>
    </row>
    <row r="945" spans="1:2" ht="12.75">
      <c r="A945" s="35"/>
      <c r="B945" s="35"/>
    </row>
    <row r="946" spans="1:2" ht="12.75">
      <c r="A946" s="35"/>
      <c r="B946" s="35"/>
    </row>
    <row r="947" spans="1:2" ht="12.75">
      <c r="A947" s="35"/>
      <c r="B947" s="35"/>
    </row>
    <row r="948" spans="1:2" ht="12.75">
      <c r="A948" s="35"/>
      <c r="B948" s="35"/>
    </row>
    <row r="949" spans="1:2" ht="12.75">
      <c r="A949" s="35"/>
      <c r="B949" s="35"/>
    </row>
    <row r="950" spans="1:2" ht="12.75">
      <c r="A950" s="35"/>
      <c r="B950" s="35"/>
    </row>
    <row r="951" spans="1:2" ht="12.75">
      <c r="A951" s="35"/>
      <c r="B951" s="35"/>
    </row>
    <row r="952" spans="1:2" ht="12.75">
      <c r="A952" s="35"/>
      <c r="B952" s="35"/>
    </row>
    <row r="953" spans="1:2" ht="12.75">
      <c r="A953" s="35"/>
      <c r="B953" s="35"/>
    </row>
    <row r="954" spans="1:2" ht="12.75">
      <c r="A954" s="35"/>
      <c r="B954" s="35"/>
    </row>
    <row r="955" spans="1:2" ht="12.75">
      <c r="A955" s="35"/>
      <c r="B955" s="35"/>
    </row>
    <row r="956" spans="1:2" ht="12.75">
      <c r="A956" s="35"/>
      <c r="B956" s="35"/>
    </row>
    <row r="957" spans="1:2" ht="12.75">
      <c r="A957" s="35"/>
      <c r="B957" s="35"/>
    </row>
    <row r="958" spans="1:2" ht="12.75">
      <c r="A958" s="35"/>
      <c r="B958" s="35"/>
    </row>
    <row r="959" spans="1:2" ht="12.75">
      <c r="A959" s="35"/>
      <c r="B959" s="35"/>
    </row>
    <row r="960" spans="1:2" ht="12.75">
      <c r="A960" s="35"/>
      <c r="B960" s="35"/>
    </row>
    <row r="961" spans="1:2" ht="12.75">
      <c r="A961" s="35"/>
      <c r="B961" s="35"/>
    </row>
    <row r="962" spans="1:2" ht="12.75">
      <c r="A962" s="35"/>
      <c r="B962" s="35"/>
    </row>
    <row r="963" spans="1:2" ht="12.75">
      <c r="A963" s="35"/>
      <c r="B963" s="35"/>
    </row>
    <row r="964" spans="1:2" ht="12.75">
      <c r="A964" s="35"/>
      <c r="B964" s="35"/>
    </row>
    <row r="965" spans="1:2" ht="12.75">
      <c r="A965" s="35"/>
      <c r="B965" s="35"/>
    </row>
    <row r="966" spans="1:2" ht="12.75">
      <c r="A966" s="35"/>
      <c r="B966" s="35"/>
    </row>
    <row r="967" spans="1:2" ht="12.75">
      <c r="A967" s="35"/>
      <c r="B967" s="35"/>
    </row>
    <row r="968" spans="1:2" ht="12.75">
      <c r="A968" s="35"/>
      <c r="B968" s="35"/>
    </row>
    <row r="969" spans="1:2" ht="12.75">
      <c r="A969" s="35"/>
      <c r="B969" s="35"/>
    </row>
    <row r="970" spans="1:2" ht="12.75">
      <c r="A970" s="35"/>
      <c r="B970" s="35"/>
    </row>
    <row r="971" spans="1:2" ht="12.75">
      <c r="A971" s="35"/>
      <c r="B971" s="35"/>
    </row>
    <row r="972" spans="1:2" ht="12.75">
      <c r="A972" s="35"/>
      <c r="B972" s="35"/>
    </row>
    <row r="973" spans="1:2" ht="12.75">
      <c r="A973" s="35"/>
      <c r="B973" s="35"/>
    </row>
    <row r="974" spans="1:2" ht="12.75">
      <c r="A974" s="35"/>
      <c r="B974" s="35"/>
    </row>
    <row r="975" spans="1:2" ht="12.75">
      <c r="A975" s="35"/>
      <c r="B975" s="35"/>
    </row>
    <row r="976" spans="1:2" ht="12.75">
      <c r="A976" s="35"/>
      <c r="B976" s="35"/>
    </row>
    <row r="977" spans="1:2" ht="12.75">
      <c r="A977" s="35"/>
      <c r="B977" s="35"/>
    </row>
    <row r="978" spans="1:2" ht="12.75">
      <c r="A978" s="35"/>
      <c r="B978" s="35"/>
    </row>
    <row r="979" spans="1:2" ht="12.75">
      <c r="A979" s="35"/>
      <c r="B979" s="35"/>
    </row>
    <row r="980" spans="1:2" ht="12.75">
      <c r="A980" s="35"/>
      <c r="B980" s="35"/>
    </row>
    <row r="981" spans="1:2" ht="12.75">
      <c r="A981" s="35"/>
      <c r="B981" s="35"/>
    </row>
    <row r="982" spans="1:2" ht="12.75">
      <c r="A982" s="35"/>
      <c r="B982" s="35"/>
    </row>
    <row r="983" spans="1:2" ht="12.75">
      <c r="A983" s="35"/>
      <c r="B983" s="35"/>
    </row>
    <row r="984" spans="1:2" ht="12.75">
      <c r="A984" s="35"/>
      <c r="B984" s="35"/>
    </row>
    <row r="985" spans="1:2" ht="12.75">
      <c r="A985" s="35"/>
      <c r="B985" s="35"/>
    </row>
    <row r="986" spans="1:2" ht="12.75">
      <c r="A986" s="35"/>
      <c r="B986" s="35"/>
    </row>
    <row r="987" spans="1:2" ht="12.75">
      <c r="A987" s="35"/>
      <c r="B987" s="35"/>
    </row>
    <row r="988" spans="1:2" ht="12.75">
      <c r="A988" s="35"/>
      <c r="B988" s="35"/>
    </row>
    <row r="989" spans="1:2" ht="12.75">
      <c r="A989" s="35"/>
      <c r="B989" s="35"/>
    </row>
    <row r="990" spans="1:2" ht="12.75">
      <c r="A990" s="35"/>
      <c r="B990" s="35"/>
    </row>
    <row r="991" spans="1:2" ht="12.75">
      <c r="A991" s="35"/>
      <c r="B991" s="35"/>
    </row>
    <row r="992" spans="1:2" ht="12.75">
      <c r="A992" s="35"/>
      <c r="B992" s="35"/>
    </row>
    <row r="993" spans="1:2" ht="12.75">
      <c r="A993" s="35"/>
      <c r="B993" s="35"/>
    </row>
    <row r="994" spans="1:2" ht="12.75">
      <c r="A994" s="35"/>
      <c r="B994" s="35"/>
    </row>
    <row r="995" spans="1:2" ht="12.75">
      <c r="A995" s="35"/>
      <c r="B995" s="35"/>
    </row>
    <row r="996" spans="1:2" ht="12.75">
      <c r="A996" s="35"/>
      <c r="B996" s="35"/>
    </row>
    <row r="997" spans="1:2" ht="12.75">
      <c r="A997" s="35"/>
      <c r="B997" s="35"/>
    </row>
    <row r="998" spans="1:2" ht="12.75">
      <c r="A998" s="35"/>
      <c r="B998" s="35"/>
    </row>
    <row r="999" spans="1:2" ht="12.75">
      <c r="A999" s="35"/>
      <c r="B999" s="35"/>
    </row>
    <row r="1000" spans="1:2" ht="12.75">
      <c r="A1000" s="35"/>
      <c r="B1000" s="35"/>
    </row>
    <row r="1001" spans="1:2" ht="12.75">
      <c r="A1001" s="35"/>
      <c r="B1001" s="35"/>
    </row>
    <row r="1002" spans="1:2" ht="12.75">
      <c r="A1002" s="35"/>
      <c r="B1002" s="35"/>
    </row>
    <row r="1003" spans="1:2" ht="12.75">
      <c r="A1003" s="35"/>
      <c r="B1003" s="35"/>
    </row>
    <row r="1004" spans="1:2" ht="12.75">
      <c r="A1004" s="35"/>
      <c r="B1004" s="35"/>
    </row>
    <row r="1005" spans="1:2" ht="12.75">
      <c r="A1005" s="35"/>
      <c r="B1005" s="35"/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B30" sqref="B30"/>
    </sheetView>
  </sheetViews>
  <sheetFormatPr defaultColWidth="9.140625" defaultRowHeight="12.75"/>
  <sheetData>
    <row r="1" spans="2:4" ht="12.75">
      <c r="B1" t="s">
        <v>303</v>
      </c>
      <c r="C1" t="s">
        <v>304</v>
      </c>
      <c r="D1" t="s">
        <v>305</v>
      </c>
    </row>
    <row r="2" spans="2:4" ht="12.75">
      <c r="B2" t="s">
        <v>306</v>
      </c>
      <c r="D2" t="s">
        <v>307</v>
      </c>
    </row>
    <row r="3" spans="1:4" ht="12.75">
      <c r="A3" t="s">
        <v>263</v>
      </c>
      <c r="B3" s="30">
        <v>0</v>
      </c>
      <c r="C3">
        <v>1040</v>
      </c>
      <c r="D3">
        <f>B3/C3</f>
        <v>0</v>
      </c>
    </row>
    <row r="4" spans="1:4" ht="12.75">
      <c r="A4" t="s">
        <v>308</v>
      </c>
      <c r="B4" s="30">
        <v>10</v>
      </c>
      <c r="C4">
        <v>555</v>
      </c>
      <c r="D4">
        <f>B4/C4</f>
        <v>0.018018018018018018</v>
      </c>
    </row>
    <row r="5" spans="1:4" ht="12.75">
      <c r="A5" t="s">
        <v>80</v>
      </c>
      <c r="B5" s="30">
        <v>0</v>
      </c>
      <c r="C5">
        <v>164</v>
      </c>
      <c r="D5">
        <f>B5/C5</f>
        <v>0</v>
      </c>
    </row>
    <row r="6" spans="1:4" ht="12.75">
      <c r="A6" t="s">
        <v>265</v>
      </c>
      <c r="B6" s="30">
        <v>0</v>
      </c>
      <c r="C6">
        <v>211</v>
      </c>
      <c r="D6">
        <f>B6/C6</f>
        <v>0</v>
      </c>
    </row>
    <row r="8" ht="12.75">
      <c r="A8" t="s">
        <v>309</v>
      </c>
    </row>
    <row r="9" spans="1:5" ht="12.75">
      <c r="A9" t="s">
        <v>310</v>
      </c>
      <c r="B9" s="24">
        <f>SUM(D$3:D$6)*C9</f>
        <v>2.2522522522522523</v>
      </c>
      <c r="C9">
        <v>125</v>
      </c>
      <c r="E9" t="s">
        <v>311</v>
      </c>
    </row>
    <row r="10" spans="1:5" ht="12.75">
      <c r="A10" t="s">
        <v>82</v>
      </c>
      <c r="B10" s="24">
        <f>SUM(D$3:D$6)*C10</f>
        <v>2</v>
      </c>
      <c r="C10">
        <v>111</v>
      </c>
      <c r="E10" t="s">
        <v>312</v>
      </c>
    </row>
    <row r="11" spans="1:5" ht="12.75">
      <c r="A11" t="s">
        <v>313</v>
      </c>
      <c r="B11" s="24">
        <f>SUM(D$3:D$6)*C11</f>
        <v>5.2792792792792795</v>
      </c>
      <c r="C11">
        <v>293</v>
      </c>
      <c r="E11" t="s">
        <v>314</v>
      </c>
    </row>
    <row r="12" spans="1:3" ht="12.75">
      <c r="A12" t="s">
        <v>315</v>
      </c>
      <c r="B12" s="24">
        <f>SUM(D$3:D$6)*C12</f>
        <v>1.5135135135135136</v>
      </c>
      <c r="C12">
        <v>84</v>
      </c>
    </row>
    <row r="13" spans="1:3" ht="12.75">
      <c r="A13" t="s">
        <v>316</v>
      </c>
      <c r="B13" s="24">
        <f>SUM(D$3:D$6)*C13</f>
        <v>1.5675675675675675</v>
      </c>
      <c r="C13">
        <v>87</v>
      </c>
    </row>
    <row r="15" ht="12.75">
      <c r="B15" t="s">
        <v>317</v>
      </c>
    </row>
    <row r="16" ht="12.75">
      <c r="B16" t="s">
        <v>318</v>
      </c>
    </row>
    <row r="17" ht="12.75">
      <c r="B17" t="s">
        <v>319</v>
      </c>
    </row>
    <row r="18" spans="2:6" ht="12.75">
      <c r="B18" t="s">
        <v>320</v>
      </c>
      <c r="C18" s="3">
        <f>B9</f>
        <v>2.2522522522522523</v>
      </c>
      <c r="D18" t="s">
        <v>321</v>
      </c>
      <c r="E18" s="3">
        <f>B9/4</f>
        <v>0.5630630630630631</v>
      </c>
      <c r="F18" t="s">
        <v>322</v>
      </c>
    </row>
    <row r="19" spans="1:6" ht="12.75">
      <c r="A19" t="s">
        <v>323</v>
      </c>
      <c r="B19" t="s">
        <v>324</v>
      </c>
      <c r="C19" s="3">
        <f>B10</f>
        <v>2</v>
      </c>
      <c r="D19" t="s">
        <v>321</v>
      </c>
      <c r="E19" s="3">
        <f>B10*0.75</f>
        <v>1.5</v>
      </c>
      <c r="F19" t="s">
        <v>325</v>
      </c>
    </row>
    <row r="21" ht="12.75">
      <c r="B21" t="s">
        <v>326</v>
      </c>
    </row>
    <row r="23" ht="12.75">
      <c r="B23" t="s">
        <v>327</v>
      </c>
    </row>
    <row r="24" ht="12.75">
      <c r="B24" t="s">
        <v>328</v>
      </c>
    </row>
    <row r="25" ht="12.75">
      <c r="B25" t="s">
        <v>329</v>
      </c>
    </row>
    <row r="26" ht="12.75">
      <c r="B26" t="s">
        <v>330</v>
      </c>
    </row>
    <row r="27" ht="12.75">
      <c r="B27" t="s">
        <v>331</v>
      </c>
    </row>
    <row r="28" ht="12.75">
      <c r="B28" t="s">
        <v>332</v>
      </c>
    </row>
    <row r="29" ht="12.75">
      <c r="B29" t="s">
        <v>333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5" width="12.7109375" style="0" customWidth="1"/>
  </cols>
  <sheetData>
    <row r="1" spans="1:7" ht="12.75">
      <c r="A1" t="s">
        <v>48</v>
      </c>
      <c r="B1" s="26" t="s">
        <v>49</v>
      </c>
      <c r="G1" t="s">
        <v>50</v>
      </c>
    </row>
    <row r="2" spans="1:3" ht="12.75">
      <c r="A2" t="s">
        <v>51</v>
      </c>
      <c r="B2" s="26">
        <v>0.06</v>
      </c>
      <c r="C2" t="s">
        <v>52</v>
      </c>
    </row>
    <row r="4" ht="12.75">
      <c r="A4" t="s">
        <v>53</v>
      </c>
    </row>
    <row r="5" spans="2:4" ht="12.75">
      <c r="B5" t="s">
        <v>54</v>
      </c>
      <c r="C5" t="s">
        <v>55</v>
      </c>
      <c r="D5" t="s">
        <v>56</v>
      </c>
    </row>
    <row r="6" spans="1:5" ht="12.75">
      <c r="A6" t="s">
        <v>57</v>
      </c>
      <c r="B6" s="26">
        <v>0.93</v>
      </c>
      <c r="C6" s="26">
        <v>0.93</v>
      </c>
      <c r="D6" s="26">
        <v>0.75</v>
      </c>
      <c r="E6" s="7"/>
    </row>
    <row r="7" spans="1:5" ht="12.75">
      <c r="A7" t="s">
        <v>58</v>
      </c>
      <c r="B7" s="26">
        <v>16</v>
      </c>
      <c r="C7" s="26">
        <v>22</v>
      </c>
      <c r="D7" s="26">
        <v>24.5</v>
      </c>
      <c r="E7" s="7"/>
    </row>
    <row r="8" spans="1:7" ht="12.75">
      <c r="A8" t="s">
        <v>59</v>
      </c>
      <c r="B8" s="26">
        <v>0.375</v>
      </c>
      <c r="C8" s="26">
        <v>0.375</v>
      </c>
      <c r="D8" s="26">
        <v>0</v>
      </c>
      <c r="E8" s="7"/>
      <c r="G8" t="s">
        <v>60</v>
      </c>
    </row>
    <row r="9" spans="1:7" ht="12.75">
      <c r="A9" t="s">
        <v>61</v>
      </c>
      <c r="B9" s="27">
        <v>1</v>
      </c>
      <c r="C9" s="27">
        <v>1</v>
      </c>
      <c r="D9" s="26">
        <v>0</v>
      </c>
      <c r="E9" s="7"/>
      <c r="G9" t="s">
        <v>62</v>
      </c>
    </row>
    <row r="10" spans="1:7" ht="12.75">
      <c r="A10" t="s">
        <v>63</v>
      </c>
      <c r="B10" s="26">
        <v>0</v>
      </c>
      <c r="C10" s="28"/>
      <c r="D10" s="29"/>
      <c r="G10" t="s">
        <v>64</v>
      </c>
    </row>
    <row r="12" spans="2:5" ht="12.75">
      <c r="B12" t="s">
        <v>65</v>
      </c>
      <c r="C12" t="s">
        <v>66</v>
      </c>
      <c r="E12" t="s">
        <v>67</v>
      </c>
    </row>
    <row r="13" spans="1:6" ht="12.75">
      <c r="A13" t="s">
        <v>68</v>
      </c>
      <c r="B13" t="s">
        <v>69</v>
      </c>
      <c r="E13" t="s">
        <v>70</v>
      </c>
      <c r="F13" t="s">
        <v>71</v>
      </c>
    </row>
    <row r="14" spans="1:6" ht="12.75">
      <c r="A14" s="35" t="s">
        <v>72</v>
      </c>
      <c r="B14" s="2">
        <f aca="true" t="shared" si="0" ref="B14:B29">(E14/$E$32)*$B$32</f>
        <v>0</v>
      </c>
      <c r="C14" s="6"/>
      <c r="D14" s="3"/>
      <c r="E14" s="25">
        <v>0</v>
      </c>
      <c r="F14" s="8">
        <f aca="true" t="shared" si="1" ref="F14:F29">E14/$E$32</f>
        <v>0</v>
      </c>
    </row>
    <row r="15" spans="1:6" ht="12.75">
      <c r="A15" s="35" t="s">
        <v>73</v>
      </c>
      <c r="B15" s="2">
        <f t="shared" si="0"/>
        <v>382.20327234180013</v>
      </c>
      <c r="C15" s="6"/>
      <c r="D15" s="3"/>
      <c r="E15" s="25">
        <v>65</v>
      </c>
      <c r="F15" s="8">
        <f t="shared" si="1"/>
        <v>0.65</v>
      </c>
    </row>
    <row r="16" spans="1:6" ht="12.75">
      <c r="A16" s="35" t="s">
        <v>74</v>
      </c>
      <c r="B16" s="2">
        <f t="shared" si="0"/>
        <v>58.80050343720002</v>
      </c>
      <c r="C16" s="6"/>
      <c r="D16" s="3"/>
      <c r="E16" s="25">
        <v>10</v>
      </c>
      <c r="F16" s="8">
        <f t="shared" si="1"/>
        <v>0.1</v>
      </c>
    </row>
    <row r="17" spans="1:6" ht="12.75">
      <c r="A17" s="35" t="s">
        <v>75</v>
      </c>
      <c r="B17" s="2">
        <f t="shared" si="0"/>
        <v>20.58017620302001</v>
      </c>
      <c r="C17" s="6"/>
      <c r="D17" s="3"/>
      <c r="E17" s="25">
        <v>3.5</v>
      </c>
      <c r="F17" s="8">
        <f t="shared" si="1"/>
        <v>0.035</v>
      </c>
    </row>
    <row r="18" spans="1:6" ht="12.75">
      <c r="A18" s="35"/>
      <c r="B18" s="2">
        <f t="shared" si="0"/>
        <v>0</v>
      </c>
      <c r="C18" s="6"/>
      <c r="D18" s="3"/>
      <c r="E18" s="25"/>
      <c r="F18" s="8">
        <f t="shared" si="1"/>
        <v>0</v>
      </c>
    </row>
    <row r="19" spans="1:7" ht="12.75">
      <c r="A19" s="35"/>
      <c r="B19" s="2">
        <f t="shared" si="0"/>
        <v>0</v>
      </c>
      <c r="C19" s="6"/>
      <c r="D19" s="3"/>
      <c r="E19" s="25"/>
      <c r="F19" s="8">
        <f t="shared" si="1"/>
        <v>0</v>
      </c>
      <c r="G19" t="s">
        <v>76</v>
      </c>
    </row>
    <row r="20" spans="1:7" ht="12.75">
      <c r="A20" s="35"/>
      <c r="B20" s="2">
        <f t="shared" si="0"/>
        <v>0</v>
      </c>
      <c r="C20" s="6"/>
      <c r="D20" s="3"/>
      <c r="E20" s="25"/>
      <c r="F20" s="8">
        <f t="shared" si="1"/>
        <v>0</v>
      </c>
      <c r="G20" t="s">
        <v>77</v>
      </c>
    </row>
    <row r="21" spans="1:6" ht="12.75">
      <c r="A21" s="35"/>
      <c r="B21" s="2">
        <f t="shared" si="0"/>
        <v>0</v>
      </c>
      <c r="C21" s="6"/>
      <c r="D21" s="3"/>
      <c r="E21" s="25"/>
      <c r="F21" s="8">
        <f t="shared" si="1"/>
        <v>0</v>
      </c>
    </row>
    <row r="22" spans="1:6" ht="12.75">
      <c r="A22" s="35" t="s">
        <v>78</v>
      </c>
      <c r="B22" s="2">
        <f t="shared" si="0"/>
        <v>70.56060412464002</v>
      </c>
      <c r="C22" s="6"/>
      <c r="D22" s="3"/>
      <c r="E22" s="25">
        <v>12</v>
      </c>
      <c r="F22" s="8">
        <f t="shared" si="1"/>
        <v>0.12</v>
      </c>
    </row>
    <row r="23" spans="1:6" ht="12.75">
      <c r="A23" s="35" t="s">
        <v>79</v>
      </c>
      <c r="B23" s="2">
        <f t="shared" si="0"/>
        <v>35.28030206232001</v>
      </c>
      <c r="C23" s="6"/>
      <c r="D23" s="3"/>
      <c r="E23" s="25">
        <v>6</v>
      </c>
      <c r="F23" s="8">
        <f t="shared" si="1"/>
        <v>0.06</v>
      </c>
    </row>
    <row r="24" spans="1:6" ht="12.75">
      <c r="A24" s="35" t="s">
        <v>80</v>
      </c>
      <c r="B24" s="2">
        <f t="shared" si="0"/>
        <v>5.880050343720002</v>
      </c>
      <c r="C24" s="6"/>
      <c r="D24" s="3"/>
      <c r="E24" s="25">
        <v>1</v>
      </c>
      <c r="F24" s="8">
        <f t="shared" si="1"/>
        <v>0.01</v>
      </c>
    </row>
    <row r="25" spans="1:6" ht="12.75">
      <c r="A25" s="35" t="s">
        <v>81</v>
      </c>
      <c r="B25" s="2">
        <f t="shared" si="0"/>
        <v>5.880050343720002</v>
      </c>
      <c r="C25" s="6"/>
      <c r="D25" s="3"/>
      <c r="E25" s="25">
        <v>1</v>
      </c>
      <c r="F25" s="8">
        <f t="shared" si="1"/>
        <v>0.01</v>
      </c>
    </row>
    <row r="26" spans="1:6" ht="12.75">
      <c r="A26" s="35" t="s">
        <v>82</v>
      </c>
      <c r="B26" s="2">
        <f t="shared" si="0"/>
        <v>8.820075515580003</v>
      </c>
      <c r="C26" s="6"/>
      <c r="E26" s="25">
        <v>1.5</v>
      </c>
      <c r="F26" s="8">
        <f t="shared" si="1"/>
        <v>0.015</v>
      </c>
    </row>
    <row r="27" spans="1:6" ht="12.75">
      <c r="A27" s="35" t="s">
        <v>83</v>
      </c>
      <c r="B27" s="2">
        <f t="shared" si="0"/>
        <v>0</v>
      </c>
      <c r="C27" s="6"/>
      <c r="E27" s="25">
        <v>0</v>
      </c>
      <c r="F27" s="8">
        <f t="shared" si="1"/>
        <v>0</v>
      </c>
    </row>
    <row r="28" spans="1:6" ht="12.75">
      <c r="A28" s="35"/>
      <c r="B28" s="2">
        <f t="shared" si="0"/>
        <v>0</v>
      </c>
      <c r="C28" s="6"/>
      <c r="E28" s="25"/>
      <c r="F28" s="8">
        <f t="shared" si="1"/>
        <v>0</v>
      </c>
    </row>
    <row r="29" spans="1:7" ht="12.75">
      <c r="A29" s="35"/>
      <c r="B29" s="2">
        <f t="shared" si="0"/>
        <v>0</v>
      </c>
      <c r="C29" s="6"/>
      <c r="E29" s="25"/>
      <c r="F29" s="8">
        <f t="shared" si="1"/>
        <v>0</v>
      </c>
      <c r="G29" t="s">
        <v>84</v>
      </c>
    </row>
    <row r="30" ht="12.75">
      <c r="G30" t="s">
        <v>85</v>
      </c>
    </row>
    <row r="31" ht="12.75">
      <c r="G31" t="s">
        <v>86</v>
      </c>
    </row>
    <row r="32" spans="1:7" ht="12.75">
      <c r="A32" t="s">
        <v>87</v>
      </c>
      <c r="B32" s="3">
        <f>(((((B6/2)^2-(B8/2)^2)*3.14*B7*B9)+((C6/2)^2-(C8/2)^2)*3.14*C7*C9)+(((D6/2)^2-(D8/2)^2)*3.14*D7*D9))*(453.6*B2)*(1+(B10/100))</f>
        <v>588.0050343720002</v>
      </c>
      <c r="D32" s="3"/>
      <c r="E32">
        <f>SUM(E14:E29)</f>
        <v>100</v>
      </c>
      <c r="G32" t="s">
        <v>88</v>
      </c>
    </row>
    <row r="33" spans="1:4" ht="12.75">
      <c r="A33" t="s">
        <v>89</v>
      </c>
      <c r="B33" s="4">
        <f>SUM(B14:B21)/$B$32</f>
        <v>0.785</v>
      </c>
      <c r="D33" s="3"/>
    </row>
    <row r="35" spans="1:2" ht="12.75">
      <c r="A35" t="s">
        <v>90</v>
      </c>
      <c r="B35" t="s">
        <v>91</v>
      </c>
    </row>
    <row r="36" spans="1:7" ht="12.75">
      <c r="A36" t="s">
        <v>92</v>
      </c>
      <c r="B36" s="21"/>
      <c r="C36" s="22"/>
      <c r="D36" s="22"/>
      <c r="E36" s="23"/>
      <c r="F36" s="7"/>
      <c r="G36" t="s">
        <v>93</v>
      </c>
    </row>
    <row r="37" spans="1:7" ht="12.75">
      <c r="A37" t="s">
        <v>94</v>
      </c>
      <c r="B37" s="21"/>
      <c r="C37" s="22"/>
      <c r="D37" s="22"/>
      <c r="E37" s="23"/>
      <c r="F37" s="7"/>
      <c r="G37" t="s">
        <v>95</v>
      </c>
    </row>
    <row r="38" spans="1:6" ht="12.75">
      <c r="A38" t="s">
        <v>96</v>
      </c>
      <c r="B38" s="21"/>
      <c r="C38" s="22"/>
      <c r="D38" s="22"/>
      <c r="E38" s="23"/>
      <c r="F38" s="7"/>
    </row>
    <row r="39" spans="1:6" ht="12.75">
      <c r="A39" t="s">
        <v>97</v>
      </c>
      <c r="B39" s="21"/>
      <c r="C39" s="22"/>
      <c r="D39" s="22"/>
      <c r="E39" s="23"/>
      <c r="F39" s="7"/>
    </row>
    <row r="40" spans="1:6" ht="12.75">
      <c r="A40" t="s">
        <v>98</v>
      </c>
      <c r="B40" s="21"/>
      <c r="C40" s="22"/>
      <c r="D40" s="22"/>
      <c r="E40" s="23"/>
      <c r="F40" s="7"/>
    </row>
    <row r="41" spans="1:6" ht="12.75">
      <c r="A41" t="s">
        <v>99</v>
      </c>
      <c r="B41" s="21"/>
      <c r="C41" s="22"/>
      <c r="D41" s="22"/>
      <c r="E41" s="23"/>
      <c r="F41" s="7"/>
    </row>
    <row r="42" spans="1:6" ht="12.75">
      <c r="A42" t="s">
        <v>80</v>
      </c>
      <c r="B42" s="21"/>
      <c r="C42" s="22"/>
      <c r="D42" s="22"/>
      <c r="E42" s="23"/>
      <c r="F42" s="7"/>
    </row>
    <row r="43" spans="2:6" ht="12.75">
      <c r="B43" s="21"/>
      <c r="C43" s="22"/>
      <c r="D43" s="22"/>
      <c r="E43" s="23"/>
      <c r="F43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8" sqref="A18"/>
    </sheetView>
  </sheetViews>
  <sheetFormatPr defaultColWidth="9.140625" defaultRowHeight="12.75"/>
  <cols>
    <col min="1" max="1" width="24.7109375" style="0" customWidth="1"/>
  </cols>
  <sheetData>
    <row r="1" ht="12.75">
      <c r="A1" t="s">
        <v>100</v>
      </c>
    </row>
    <row r="4" spans="1:8" ht="12.75">
      <c r="A4" t="s">
        <v>101</v>
      </c>
      <c r="B4" s="30">
        <v>0.95</v>
      </c>
      <c r="C4" s="30">
        <v>1.28</v>
      </c>
      <c r="D4" s="30">
        <v>0.7</v>
      </c>
      <c r="E4" s="30">
        <v>1.9</v>
      </c>
      <c r="F4" s="30">
        <v>0.95</v>
      </c>
      <c r="G4" s="30">
        <v>3.5</v>
      </c>
      <c r="H4" s="30">
        <v>2.6</v>
      </c>
    </row>
    <row r="5" spans="1:8" ht="12.75">
      <c r="A5" t="s">
        <v>102</v>
      </c>
      <c r="B5" s="30">
        <v>16</v>
      </c>
      <c r="C5" s="30">
        <v>18</v>
      </c>
      <c r="D5" s="30">
        <v>14</v>
      </c>
      <c r="E5" s="30">
        <v>24</v>
      </c>
      <c r="F5" s="30">
        <v>8</v>
      </c>
      <c r="G5" s="30">
        <v>12</v>
      </c>
      <c r="H5" s="30">
        <v>18</v>
      </c>
    </row>
    <row r="6" spans="1:8" ht="12.75">
      <c r="A6" t="s">
        <v>103</v>
      </c>
      <c r="B6" s="30">
        <v>0.375</v>
      </c>
      <c r="C6" s="30">
        <v>0.5</v>
      </c>
      <c r="D6" s="30">
        <v>0.25</v>
      </c>
      <c r="E6" s="30">
        <v>0.75</v>
      </c>
      <c r="F6" s="30">
        <v>0.5</v>
      </c>
      <c r="G6" s="30">
        <v>1.25</v>
      </c>
      <c r="H6" s="30">
        <v>0.75</v>
      </c>
    </row>
    <row r="10" ht="12.75">
      <c r="A10" t="s">
        <v>104</v>
      </c>
    </row>
    <row r="11" spans="1:8" ht="12.75">
      <c r="A11" t="s">
        <v>105</v>
      </c>
      <c r="B11" s="15">
        <f aca="true" t="shared" si="0" ref="B11:H11">((B4/2)^2-(B6/2)^2)*3.1416*B5/((B4/2)^2*3.1416)</f>
        <v>13.506925207756234</v>
      </c>
      <c r="C11" s="15">
        <f t="shared" si="0"/>
        <v>15.253417968750002</v>
      </c>
      <c r="D11" s="15">
        <f t="shared" si="0"/>
        <v>12.214285714285715</v>
      </c>
      <c r="E11" s="15">
        <f t="shared" si="0"/>
        <v>20.260387811634352</v>
      </c>
      <c r="F11" s="15">
        <f t="shared" si="0"/>
        <v>5.78393351800554</v>
      </c>
      <c r="G11" s="15">
        <f t="shared" si="0"/>
        <v>10.46938775510204</v>
      </c>
      <c r="H11" s="15">
        <f t="shared" si="0"/>
        <v>16.502218934911244</v>
      </c>
    </row>
    <row r="12" ht="12.75">
      <c r="A12" t="s">
        <v>106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B8" sqref="B8"/>
    </sheetView>
  </sheetViews>
  <sheetFormatPr defaultColWidth="9.140625" defaultRowHeight="12.75"/>
  <cols>
    <col min="1" max="1" width="17.8515625" style="0" customWidth="1"/>
    <col min="2" max="15" width="7.57421875" style="0" customWidth="1"/>
  </cols>
  <sheetData>
    <row r="1" ht="12.75">
      <c r="A1" t="s">
        <v>107</v>
      </c>
    </row>
    <row r="2" ht="12.75">
      <c r="A2" t="s">
        <v>108</v>
      </c>
    </row>
    <row r="4" ht="12.75">
      <c r="A4" t="s">
        <v>109</v>
      </c>
    </row>
    <row r="5" spans="1:11" ht="12.75">
      <c r="A5" t="s">
        <v>61</v>
      </c>
      <c r="B5" s="30">
        <v>5</v>
      </c>
      <c r="C5" s="30">
        <v>4</v>
      </c>
      <c r="D5" s="30">
        <v>1</v>
      </c>
      <c r="E5" s="30">
        <v>1</v>
      </c>
      <c r="F5" s="30">
        <v>1</v>
      </c>
      <c r="G5" s="30">
        <v>1</v>
      </c>
      <c r="H5" s="30">
        <v>1</v>
      </c>
      <c r="I5" s="30">
        <v>1</v>
      </c>
      <c r="J5" s="30">
        <v>1</v>
      </c>
      <c r="K5" s="30">
        <v>1</v>
      </c>
    </row>
    <row r="6" spans="1:11" ht="12.75">
      <c r="A6" t="s">
        <v>110</v>
      </c>
      <c r="B6" s="30">
        <v>0.93</v>
      </c>
      <c r="C6" s="30">
        <v>1.28</v>
      </c>
      <c r="D6" s="30">
        <v>0.92</v>
      </c>
      <c r="E6" s="30">
        <v>0.92</v>
      </c>
      <c r="F6" s="30">
        <v>0.92</v>
      </c>
      <c r="G6" s="30">
        <v>0.92</v>
      </c>
      <c r="H6" s="30">
        <v>0.92</v>
      </c>
      <c r="I6" s="30">
        <v>0.92</v>
      </c>
      <c r="J6" s="30">
        <v>0.92</v>
      </c>
      <c r="K6" s="30">
        <v>0.92</v>
      </c>
    </row>
    <row r="7" spans="1:11" ht="12.75">
      <c r="A7" t="s">
        <v>111</v>
      </c>
      <c r="B7" s="30">
        <v>0.5</v>
      </c>
      <c r="C7" s="30">
        <v>0.5</v>
      </c>
      <c r="D7" s="30">
        <v>0.385</v>
      </c>
      <c r="E7" s="30">
        <v>0.385</v>
      </c>
      <c r="F7" s="30">
        <v>0.385</v>
      </c>
      <c r="G7" s="30">
        <v>0.385</v>
      </c>
      <c r="H7" s="30">
        <v>0.385</v>
      </c>
      <c r="I7" s="30">
        <v>0.385</v>
      </c>
      <c r="J7" s="30">
        <v>0.385</v>
      </c>
      <c r="K7" s="30">
        <v>0.385</v>
      </c>
    </row>
    <row r="8" spans="1:11" ht="12.75">
      <c r="A8" t="s">
        <v>112</v>
      </c>
      <c r="B8" s="30">
        <v>2</v>
      </c>
      <c r="C8" s="30">
        <v>2.5</v>
      </c>
      <c r="D8" s="30">
        <v>1.5</v>
      </c>
      <c r="E8" s="30">
        <v>1.5</v>
      </c>
      <c r="F8" s="30">
        <v>1.5</v>
      </c>
      <c r="G8" s="30">
        <v>1.5</v>
      </c>
      <c r="H8" s="30">
        <v>1.5</v>
      </c>
      <c r="I8" s="30">
        <v>1.5</v>
      </c>
      <c r="J8" s="30">
        <v>1.5</v>
      </c>
      <c r="K8" s="30">
        <v>1.5</v>
      </c>
    </row>
    <row r="9" spans="1:11" ht="12.75">
      <c r="A9" t="s">
        <v>113</v>
      </c>
      <c r="B9" s="30">
        <v>375</v>
      </c>
      <c r="C9" s="30">
        <v>220</v>
      </c>
      <c r="D9" s="30">
        <v>170</v>
      </c>
      <c r="E9" s="30">
        <v>180</v>
      </c>
      <c r="F9" s="30">
        <v>190</v>
      </c>
      <c r="G9" s="30">
        <v>200</v>
      </c>
      <c r="H9" s="30">
        <v>210</v>
      </c>
      <c r="I9" s="30">
        <v>220</v>
      </c>
      <c r="J9" s="30">
        <v>230</v>
      </c>
      <c r="K9" s="30">
        <v>240</v>
      </c>
    </row>
    <row r="11" spans="1:11" ht="12.75">
      <c r="A11" t="s">
        <v>114</v>
      </c>
      <c r="B11" s="19">
        <f aca="true" t="shared" si="0" ref="B11:K11">(((((((B6/2)^2-(B7/2)^2)*3.1416*B5*2)+(B7*3.1416*B8*B5))/B9)/3.1416)^0.5)*2</f>
        <v>0.2640656484033216</v>
      </c>
      <c r="C11" s="19">
        <f t="shared" si="0"/>
        <v>0.3760270783286273</v>
      </c>
      <c r="D11" s="19">
        <f t="shared" si="0"/>
        <v>0.14765520249395012</v>
      </c>
      <c r="E11" s="19">
        <f t="shared" si="0"/>
        <v>0.14349506379431085</v>
      </c>
      <c r="F11" s="19">
        <f t="shared" si="0"/>
        <v>0.13966783904377522</v>
      </c>
      <c r="G11" s="19">
        <f t="shared" si="0"/>
        <v>0.1361313703743557</v>
      </c>
      <c r="H11" s="19">
        <f t="shared" si="0"/>
        <v>0.13285061427891748</v>
      </c>
      <c r="I11" s="19">
        <f t="shared" si="0"/>
        <v>0.12979616887468387</v>
      </c>
      <c r="J11" s="19">
        <f t="shared" si="0"/>
        <v>0.12694315742642967</v>
      </c>
      <c r="K11" s="19">
        <f t="shared" si="0"/>
        <v>0.12427037056354182</v>
      </c>
    </row>
    <row r="12" spans="1:11" ht="12.75">
      <c r="A12" t="s">
        <v>115</v>
      </c>
      <c r="B12" s="3">
        <f aca="true" t="shared" si="1" ref="B12:K12">B11*64</f>
        <v>16.90020149781258</v>
      </c>
      <c r="C12" s="3">
        <f t="shared" si="1"/>
        <v>24.065733013032148</v>
      </c>
      <c r="D12" s="3">
        <f t="shared" si="1"/>
        <v>9.449932959612807</v>
      </c>
      <c r="E12" s="3">
        <f t="shared" si="1"/>
        <v>9.183684082835894</v>
      </c>
      <c r="F12" s="3">
        <f t="shared" si="1"/>
        <v>8.938741698801614</v>
      </c>
      <c r="G12" s="3">
        <f t="shared" si="1"/>
        <v>8.712407703958764</v>
      </c>
      <c r="H12" s="3">
        <f t="shared" si="1"/>
        <v>8.502439313850719</v>
      </c>
      <c r="I12" s="3">
        <f t="shared" si="1"/>
        <v>8.306954807979768</v>
      </c>
      <c r="J12" s="3">
        <f t="shared" si="1"/>
        <v>8.124362075291499</v>
      </c>
      <c r="K12" s="3">
        <f t="shared" si="1"/>
        <v>7.953303716066676</v>
      </c>
    </row>
    <row r="16" spans="1:11" ht="12.75">
      <c r="A16" t="s">
        <v>61</v>
      </c>
      <c r="B16" s="30">
        <v>2</v>
      </c>
      <c r="C16" s="30">
        <v>1</v>
      </c>
      <c r="D16" s="30">
        <v>1</v>
      </c>
      <c r="E16" s="30">
        <v>1</v>
      </c>
      <c r="F16" s="30">
        <v>1</v>
      </c>
      <c r="G16" s="30">
        <v>1</v>
      </c>
      <c r="H16" s="30">
        <v>1</v>
      </c>
      <c r="I16" s="30">
        <v>1</v>
      </c>
      <c r="J16" s="30">
        <v>1</v>
      </c>
      <c r="K16" s="30">
        <v>1</v>
      </c>
    </row>
    <row r="17" spans="1:11" ht="12.75">
      <c r="A17" t="s">
        <v>110</v>
      </c>
      <c r="B17" s="30">
        <v>1</v>
      </c>
      <c r="C17" s="30">
        <v>0.92</v>
      </c>
      <c r="D17" s="30">
        <v>0.92</v>
      </c>
      <c r="E17" s="30">
        <v>0.92</v>
      </c>
      <c r="F17" s="30">
        <v>0.92</v>
      </c>
      <c r="G17" s="30">
        <v>0.92</v>
      </c>
      <c r="H17" s="30">
        <v>0.92</v>
      </c>
      <c r="I17" s="30">
        <v>0.92</v>
      </c>
      <c r="J17" s="30">
        <v>0.92</v>
      </c>
      <c r="K17" s="30">
        <v>0.92</v>
      </c>
    </row>
    <row r="18" spans="1:11" ht="12.75">
      <c r="A18" t="s">
        <v>111</v>
      </c>
      <c r="B18" s="30">
        <v>0.375</v>
      </c>
      <c r="C18" s="30">
        <v>0.385</v>
      </c>
      <c r="D18" s="30">
        <v>0.385</v>
      </c>
      <c r="E18" s="30">
        <v>0.385</v>
      </c>
      <c r="F18" s="30">
        <v>0.385</v>
      </c>
      <c r="G18" s="30">
        <v>0.385</v>
      </c>
      <c r="H18" s="30">
        <v>0.385</v>
      </c>
      <c r="I18" s="30">
        <v>0.385</v>
      </c>
      <c r="J18" s="30">
        <v>0.385</v>
      </c>
      <c r="K18" s="30">
        <v>0.385</v>
      </c>
    </row>
    <row r="19" spans="1:11" ht="12.75">
      <c r="A19" t="s">
        <v>112</v>
      </c>
      <c r="B19" s="30">
        <v>1.5</v>
      </c>
      <c r="C19" s="30">
        <v>1.5</v>
      </c>
      <c r="D19" s="30">
        <v>1.5</v>
      </c>
      <c r="E19" s="30">
        <v>1.5</v>
      </c>
      <c r="F19" s="30">
        <v>1.5</v>
      </c>
      <c r="G19" s="30">
        <v>1.5</v>
      </c>
      <c r="H19" s="30">
        <v>1.5</v>
      </c>
      <c r="I19" s="30">
        <v>1.5</v>
      </c>
      <c r="J19" s="30">
        <v>1.5</v>
      </c>
      <c r="K19" s="30">
        <v>1.5</v>
      </c>
    </row>
    <row r="20" spans="1:11" ht="12.75">
      <c r="A20" t="s">
        <v>116</v>
      </c>
      <c r="B20" s="30">
        <v>0.1875</v>
      </c>
      <c r="C20" s="30">
        <v>0.11</v>
      </c>
      <c r="D20" s="30">
        <v>0.12</v>
      </c>
      <c r="E20" s="30">
        <v>0.13</v>
      </c>
      <c r="F20" s="30">
        <v>0.14</v>
      </c>
      <c r="G20" s="30">
        <v>0.15</v>
      </c>
      <c r="H20" s="30">
        <v>0.16</v>
      </c>
      <c r="I20" s="30">
        <v>0.17</v>
      </c>
      <c r="J20" s="30">
        <v>0.18</v>
      </c>
      <c r="K20" s="30">
        <v>0.19</v>
      </c>
    </row>
    <row r="22" spans="1:11" ht="12.75">
      <c r="A22" t="s">
        <v>117</v>
      </c>
      <c r="B22" s="15">
        <f aca="true" t="shared" si="2" ref="B22:K22">(((((B17/2)^2-(B18/2)^2)*3.1416*B16*2)+(B18*3.1416*B19*B16))/((B20/2)^2*3.1416))</f>
        <v>225.77777777777777</v>
      </c>
      <c r="C22" s="15">
        <f t="shared" si="2"/>
        <v>306.3099173553719</v>
      </c>
      <c r="D22" s="15">
        <f t="shared" si="2"/>
        <v>257.38541666666674</v>
      </c>
      <c r="E22" s="15">
        <f t="shared" si="2"/>
        <v>219.31065088757398</v>
      </c>
      <c r="F22" s="15">
        <f t="shared" si="2"/>
        <v>189.09948979591834</v>
      </c>
      <c r="G22" s="15">
        <f t="shared" si="2"/>
        <v>164.7266666666667</v>
      </c>
      <c r="H22" s="15">
        <f t="shared" si="2"/>
        <v>144.779296875</v>
      </c>
      <c r="I22" s="15">
        <f t="shared" si="2"/>
        <v>128.24740484429066</v>
      </c>
      <c r="J22" s="15">
        <f t="shared" si="2"/>
        <v>114.39351851851855</v>
      </c>
      <c r="K22" s="15">
        <f t="shared" si="2"/>
        <v>102.66897506925208</v>
      </c>
    </row>
    <row r="24" ht="12.75">
      <c r="A24" t="s">
        <v>118</v>
      </c>
    </row>
    <row r="25" ht="12.75">
      <c r="A25" t="s">
        <v>119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6.140625" style="0" customWidth="1"/>
  </cols>
  <sheetData>
    <row r="1" ht="12.75">
      <c r="A1" t="s">
        <v>120</v>
      </c>
    </row>
    <row r="2" ht="12.75">
      <c r="B2" t="s">
        <v>121</v>
      </c>
    </row>
    <row r="3" ht="12.75">
      <c r="B3" t="s">
        <v>122</v>
      </c>
    </row>
    <row r="4" ht="12.75">
      <c r="B4" t="s">
        <v>123</v>
      </c>
    </row>
    <row r="7" spans="2:7" ht="12.75">
      <c r="B7" t="s">
        <v>124</v>
      </c>
      <c r="F7" s="30">
        <v>7.2</v>
      </c>
      <c r="G7" t="s">
        <v>125</v>
      </c>
    </row>
    <row r="8" spans="2:7" ht="12.75">
      <c r="B8" t="s">
        <v>126</v>
      </c>
      <c r="F8" s="30">
        <v>25.5</v>
      </c>
      <c r="G8" t="s">
        <v>127</v>
      </c>
    </row>
    <row r="9" spans="2:7" ht="12.75">
      <c r="B9" t="s">
        <v>128</v>
      </c>
      <c r="F9" s="30">
        <v>24.8</v>
      </c>
      <c r="G9" t="s">
        <v>125</v>
      </c>
    </row>
    <row r="11" spans="3:7" ht="12.75">
      <c r="C11" t="s">
        <v>129</v>
      </c>
      <c r="F11" s="19">
        <f>F8/(F9-F7)</f>
        <v>1.4488636363636362</v>
      </c>
      <c r="G11" t="s">
        <v>130</v>
      </c>
    </row>
    <row r="12" spans="6:7" ht="12.75">
      <c r="F12" s="20">
        <f>F11*(2.54^3)/453.6</f>
        <v>0.052342639189514185</v>
      </c>
      <c r="G12" t="s">
        <v>131</v>
      </c>
    </row>
    <row r="15" ht="12.75">
      <c r="B15" t="s">
        <v>132</v>
      </c>
    </row>
    <row r="16" ht="12.75">
      <c r="B16" t="s">
        <v>133</v>
      </c>
    </row>
    <row r="18" spans="2:9" ht="12.75">
      <c r="B18" t="s">
        <v>134</v>
      </c>
      <c r="D18" s="30">
        <v>13.75</v>
      </c>
      <c r="E18" t="s">
        <v>135</v>
      </c>
      <c r="F18" t="s">
        <v>136</v>
      </c>
      <c r="H18">
        <f>D19/D18</f>
        <v>0.9090909090909091</v>
      </c>
      <c r="I18" t="s">
        <v>137</v>
      </c>
    </row>
    <row r="19" spans="2:5" ht="12.75">
      <c r="B19" t="s">
        <v>138</v>
      </c>
      <c r="D19" s="30">
        <v>12.5</v>
      </c>
      <c r="E19" t="s">
        <v>127</v>
      </c>
    </row>
    <row r="21" spans="2:5" ht="12.75">
      <c r="B21" t="s">
        <v>139</v>
      </c>
      <c r="D21" s="30">
        <v>0.93</v>
      </c>
      <c r="E21" t="s">
        <v>135</v>
      </c>
    </row>
    <row r="22" spans="2:5" ht="12.75">
      <c r="B22" t="s">
        <v>140</v>
      </c>
      <c r="D22" s="30">
        <v>0</v>
      </c>
      <c r="E22" t="s">
        <v>135</v>
      </c>
    </row>
    <row r="23" spans="2:5" ht="12.75">
      <c r="B23" t="s">
        <v>141</v>
      </c>
      <c r="D23" s="30">
        <v>5</v>
      </c>
      <c r="E23" t="s">
        <v>135</v>
      </c>
    </row>
    <row r="24" spans="2:5" ht="12.75">
      <c r="B24" t="s">
        <v>142</v>
      </c>
      <c r="D24" s="30">
        <v>37.3</v>
      </c>
      <c r="E24" t="s">
        <v>127</v>
      </c>
    </row>
    <row r="26" spans="2:5" ht="12.75">
      <c r="B26" t="s">
        <v>129</v>
      </c>
      <c r="D26" s="14">
        <f>D27*453.6/(2.54^3)</f>
        <v>0.5884975399046939</v>
      </c>
      <c r="E26" t="s">
        <v>130</v>
      </c>
    </row>
    <row r="27" spans="4:5" ht="12.75">
      <c r="D27" s="20">
        <f>((D24-(D23*H18))/453.6)/(((((D21/2)^2)-(D22/2)^2))*3.1415926*D23)</f>
        <v>0.02126046483743557</v>
      </c>
      <c r="E27" t="s">
        <v>131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9"/>
  <sheetViews>
    <sheetView showGridLines="0" workbookViewId="0" topLeftCell="A37">
      <selection activeCell="A1" sqref="A1"/>
    </sheetView>
  </sheetViews>
  <sheetFormatPr defaultColWidth="9.140625" defaultRowHeight="12.75"/>
  <cols>
    <col min="2" max="2" width="16.140625" style="0" customWidth="1"/>
    <col min="8" max="8" width="16.140625" style="0" customWidth="1"/>
  </cols>
  <sheetData>
    <row r="1" ht="12.75">
      <c r="A1" t="s">
        <v>143</v>
      </c>
    </row>
    <row r="3" ht="12.75">
      <c r="A3" t="s">
        <v>144</v>
      </c>
    </row>
    <row r="4" ht="12.75">
      <c r="A4" t="s">
        <v>145</v>
      </c>
    </row>
    <row r="5" spans="1:4" ht="12.75">
      <c r="A5" t="s">
        <v>146</v>
      </c>
      <c r="D5" t="s">
        <v>147</v>
      </c>
    </row>
    <row r="6" ht="12.75">
      <c r="D6" t="s">
        <v>148</v>
      </c>
    </row>
    <row r="7" ht="12.75">
      <c r="D7" t="s">
        <v>149</v>
      </c>
    </row>
    <row r="9" ht="12.75">
      <c r="A9" t="s">
        <v>150</v>
      </c>
    </row>
    <row r="10" spans="1:4" ht="12.75">
      <c r="A10" t="s">
        <v>151</v>
      </c>
      <c r="C10" t="s">
        <v>152</v>
      </c>
      <c r="D10" t="s">
        <v>153</v>
      </c>
    </row>
    <row r="11" spans="2:10" ht="12.75">
      <c r="B11" t="s">
        <v>154</v>
      </c>
      <c r="C11" s="30">
        <v>1</v>
      </c>
      <c r="D11" s="30">
        <v>1.875</v>
      </c>
      <c r="E11" s="16" t="s">
        <v>135</v>
      </c>
      <c r="I11" s="35"/>
      <c r="J11" s="35"/>
    </row>
    <row r="12" spans="2:10" ht="12.75">
      <c r="B12" t="s">
        <v>155</v>
      </c>
      <c r="C12" s="30">
        <v>1.5</v>
      </c>
      <c r="D12" s="30">
        <v>3</v>
      </c>
      <c r="E12" s="16" t="s">
        <v>135</v>
      </c>
      <c r="H12" t="s">
        <v>156</v>
      </c>
      <c r="I12" s="35"/>
      <c r="J12" s="35"/>
    </row>
    <row r="13" spans="2:8" ht="12.75">
      <c r="B13" t="s">
        <v>157</v>
      </c>
      <c r="C13" s="30">
        <v>0.375</v>
      </c>
      <c r="D13" s="30">
        <v>0.5</v>
      </c>
      <c r="E13" s="16" t="s">
        <v>135</v>
      </c>
      <c r="H13" t="s">
        <v>158</v>
      </c>
    </row>
    <row r="14" spans="2:8" ht="12.75">
      <c r="B14" t="s">
        <v>61</v>
      </c>
      <c r="C14" s="30">
        <v>2</v>
      </c>
      <c r="D14" s="30">
        <v>1</v>
      </c>
      <c r="E14" s="16"/>
      <c r="H14" t="s">
        <v>159</v>
      </c>
    </row>
    <row r="15" spans="2:10" ht="12.75">
      <c r="B15" t="s">
        <v>160</v>
      </c>
      <c r="C15" s="30">
        <v>0.2</v>
      </c>
      <c r="D15" s="30">
        <v>0.22</v>
      </c>
      <c r="E15" s="16" t="s">
        <v>135</v>
      </c>
      <c r="I15" s="35"/>
      <c r="J15" s="35"/>
    </row>
    <row r="16" spans="2:10" ht="12.75">
      <c r="B16" t="s">
        <v>161</v>
      </c>
      <c r="C16" s="30">
        <v>180</v>
      </c>
      <c r="D16" s="30">
        <v>180</v>
      </c>
      <c r="E16" s="16" t="s">
        <v>162</v>
      </c>
      <c r="I16" s="35"/>
      <c r="J16" s="35"/>
    </row>
    <row r="17" spans="2:10" ht="12.75">
      <c r="B17" t="s">
        <v>129</v>
      </c>
      <c r="C17" s="30">
        <v>0.058</v>
      </c>
      <c r="D17" s="30">
        <v>0.058</v>
      </c>
      <c r="E17" s="16" t="s">
        <v>131</v>
      </c>
      <c r="I17" s="35"/>
      <c r="J17" s="35"/>
    </row>
    <row r="18" spans="2:10" ht="12.75">
      <c r="B18" t="s">
        <v>163</v>
      </c>
      <c r="C18" s="30">
        <v>2.1</v>
      </c>
      <c r="D18" s="30">
        <v>4</v>
      </c>
      <c r="E18" s="16" t="s">
        <v>162</v>
      </c>
      <c r="I18" s="35"/>
      <c r="J18" s="35"/>
    </row>
    <row r="19" spans="1:4" ht="12.75">
      <c r="A19" t="s">
        <v>164</v>
      </c>
      <c r="C19" s="13"/>
      <c r="D19" s="13"/>
    </row>
    <row r="20" spans="2:10" ht="12.75">
      <c r="B20" t="s">
        <v>165</v>
      </c>
      <c r="C20" s="41">
        <f>((C11-C13)/2)/C18</f>
        <v>0.1488095238095238</v>
      </c>
      <c r="D20" s="41">
        <f>((D11-D13)/2)/D18</f>
        <v>0.171875</v>
      </c>
      <c r="E20" t="s">
        <v>166</v>
      </c>
      <c r="I20" s="14"/>
      <c r="J20" s="14"/>
    </row>
    <row r="21" spans="2:10" ht="12.75">
      <c r="B21" t="s">
        <v>167</v>
      </c>
      <c r="C21" s="42">
        <f>(C14*(2*((C11/2)^2-(C13/2)^2)+(C12*C13))/(C15/2)^2)</f>
        <v>198.43749999999997</v>
      </c>
      <c r="D21" s="42">
        <f>(D14*(2*((D11/2)^2-(D13/2)^2)+(D12*D13))/(D15/2)^2)</f>
        <v>258.91012396694214</v>
      </c>
      <c r="I21" s="15"/>
      <c r="J21" s="15"/>
    </row>
    <row r="22" spans="2:10" ht="12.75">
      <c r="B22" t="s">
        <v>168</v>
      </c>
      <c r="C22" s="42">
        <f>C21*C16*C17*C20</f>
        <v>308.2868303571428</v>
      </c>
      <c r="D22" s="42">
        <f>D21*D16*D17*D20</f>
        <v>464.5818536931818</v>
      </c>
      <c r="E22" t="s">
        <v>169</v>
      </c>
      <c r="I22" s="15"/>
      <c r="J22" s="15"/>
    </row>
    <row r="23" spans="2:10" ht="12.75">
      <c r="B23" s="31" t="s">
        <v>170</v>
      </c>
      <c r="C23" s="31"/>
      <c r="D23" s="37">
        <f>10^(LOG10(D20)-D24*LOG10(D22))</f>
        <v>0.019864634108460205</v>
      </c>
      <c r="J23" s="19"/>
    </row>
    <row r="24" spans="2:10" ht="12.75">
      <c r="B24" s="31" t="s">
        <v>171</v>
      </c>
      <c r="C24" s="31"/>
      <c r="D24" s="37">
        <f>(LOG10(C20)-LOG10(D20))/(LOG10(C22)-LOG10(D22))</f>
        <v>0.3513724299917621</v>
      </c>
      <c r="J24" s="19"/>
    </row>
    <row r="26" ht="12.75">
      <c r="A26" t="s">
        <v>172</v>
      </c>
    </row>
    <row r="27" ht="12.75">
      <c r="B27" t="s">
        <v>173</v>
      </c>
    </row>
    <row r="34" ht="12.75">
      <c r="A34" t="s">
        <v>174</v>
      </c>
    </row>
    <row r="35" ht="12.75">
      <c r="A35" t="s">
        <v>175</v>
      </c>
    </row>
    <row r="37" ht="12.75">
      <c r="A37" t="s">
        <v>176</v>
      </c>
    </row>
    <row r="38" ht="12.75">
      <c r="A38" t="s">
        <v>177</v>
      </c>
    </row>
    <row r="39" ht="12.75">
      <c r="A39" t="s">
        <v>178</v>
      </c>
    </row>
    <row r="40" ht="12.75">
      <c r="A40" t="s">
        <v>179</v>
      </c>
    </row>
    <row r="41" ht="12.75">
      <c r="A41" t="s">
        <v>180</v>
      </c>
    </row>
    <row r="44" spans="2:3" ht="12.75">
      <c r="B44" t="s">
        <v>181</v>
      </c>
      <c r="C44" s="1">
        <v>180</v>
      </c>
    </row>
    <row r="45" spans="2:4" ht="12.75">
      <c r="B45" t="s">
        <v>182</v>
      </c>
      <c r="C45" s="1">
        <v>0.058</v>
      </c>
      <c r="D45" t="s">
        <v>183</v>
      </c>
    </row>
    <row r="47" ht="12.75">
      <c r="G47" t="s">
        <v>184</v>
      </c>
    </row>
    <row r="48" spans="1:13" ht="12.75">
      <c r="A48" t="s">
        <v>150</v>
      </c>
      <c r="C48" t="s">
        <v>185</v>
      </c>
      <c r="D48" t="s">
        <v>185</v>
      </c>
      <c r="E48" t="s">
        <v>186</v>
      </c>
      <c r="F48" t="s">
        <v>187</v>
      </c>
      <c r="G48" t="s">
        <v>188</v>
      </c>
      <c r="H48" t="s">
        <v>189</v>
      </c>
      <c r="I48" t="s">
        <v>189</v>
      </c>
      <c r="J48" t="s">
        <v>167</v>
      </c>
      <c r="K48" t="s">
        <v>190</v>
      </c>
      <c r="L48" t="s">
        <v>191</v>
      </c>
      <c r="M48" t="s">
        <v>191</v>
      </c>
    </row>
    <row r="49" spans="1:13" ht="12.75">
      <c r="A49" t="s">
        <v>151</v>
      </c>
      <c r="C49" t="s">
        <v>192</v>
      </c>
      <c r="D49" t="s">
        <v>193</v>
      </c>
      <c r="E49" t="s">
        <v>194</v>
      </c>
      <c r="F49" t="s">
        <v>195</v>
      </c>
      <c r="G49" t="s">
        <v>196</v>
      </c>
      <c r="H49" t="s">
        <v>197</v>
      </c>
      <c r="I49" t="s">
        <v>198</v>
      </c>
      <c r="K49" t="s">
        <v>199</v>
      </c>
      <c r="L49" t="s">
        <v>200</v>
      </c>
      <c r="M49" t="s">
        <v>201</v>
      </c>
    </row>
    <row r="50" spans="2:13" ht="12.75">
      <c r="B50" t="s">
        <v>202</v>
      </c>
      <c r="C50" s="30">
        <v>0.93</v>
      </c>
      <c r="D50" s="30">
        <v>1.5</v>
      </c>
      <c r="E50" s="30">
        <v>0.375</v>
      </c>
      <c r="F50" s="30">
        <v>2</v>
      </c>
      <c r="G50" s="30">
        <v>0.2</v>
      </c>
      <c r="H50" s="30">
        <v>1.1</v>
      </c>
      <c r="I50" s="14">
        <f aca="true" t="shared" si="0" ref="I50:I59">((C50-E50)/2)/H50</f>
        <v>0.25227272727272726</v>
      </c>
      <c r="J50" s="15">
        <f aca="true" t="shared" si="1" ref="J50:J59">(F50*(2*((C50/2)^2-(E50/2)^2)+(D50*E50))/(G50/2)^2)</f>
        <v>184.92749999999998</v>
      </c>
      <c r="K50">
        <f aca="true" t="shared" si="2" ref="K50:K59">$C$44*$C$45*I50*J50</f>
        <v>487.0486002272727</v>
      </c>
      <c r="L50">
        <f aca="true" t="shared" si="3" ref="L50:L59">LOG10(I50)</f>
        <v>-0.5981296976995301</v>
      </c>
      <c r="M50">
        <f aca="true" t="shared" si="4" ref="M50:M59">LOG10(K50)</f>
        <v>2.687572299525549</v>
      </c>
    </row>
    <row r="51" spans="2:13" ht="12.75">
      <c r="B51" t="s">
        <v>203</v>
      </c>
      <c r="C51" s="30">
        <v>0.93</v>
      </c>
      <c r="D51" s="30">
        <v>1.5</v>
      </c>
      <c r="E51" s="30">
        <v>0.375</v>
      </c>
      <c r="F51" s="30">
        <v>3</v>
      </c>
      <c r="G51" s="30">
        <v>0.22</v>
      </c>
      <c r="H51" s="30">
        <v>1</v>
      </c>
      <c r="I51" s="14">
        <f t="shared" si="0"/>
        <v>0.2775</v>
      </c>
      <c r="J51" s="15">
        <f t="shared" si="1"/>
        <v>229.24896694214874</v>
      </c>
      <c r="K51">
        <f t="shared" si="2"/>
        <v>664.1571821280992</v>
      </c>
      <c r="L51">
        <f t="shared" si="3"/>
        <v>-0.5567370125413049</v>
      </c>
      <c r="M51">
        <f t="shared" si="4"/>
        <v>2.822270873423005</v>
      </c>
    </row>
    <row r="52" spans="2:13" ht="12.75">
      <c r="B52" t="s">
        <v>204</v>
      </c>
      <c r="C52" s="30">
        <v>1.25</v>
      </c>
      <c r="D52" s="30">
        <v>2.125</v>
      </c>
      <c r="E52" s="30">
        <v>0.5</v>
      </c>
      <c r="F52" s="30">
        <v>1</v>
      </c>
      <c r="G52" s="30">
        <v>0.1875</v>
      </c>
      <c r="H52" s="30">
        <v>1.43</v>
      </c>
      <c r="I52" s="14">
        <f t="shared" si="0"/>
        <v>0.26223776223776224</v>
      </c>
      <c r="J52" s="15">
        <f t="shared" si="1"/>
        <v>195.55555555555554</v>
      </c>
      <c r="K52">
        <f t="shared" si="2"/>
        <v>535.3846153846154</v>
      </c>
      <c r="L52">
        <f t="shared" si="3"/>
        <v>-0.5813047697373429</v>
      </c>
      <c r="M52">
        <f t="shared" si="4"/>
        <v>2.7286658873037255</v>
      </c>
    </row>
    <row r="53" spans="2:13" ht="12.75">
      <c r="B53" t="s">
        <v>205</v>
      </c>
      <c r="C53" s="30">
        <v>1.25</v>
      </c>
      <c r="D53" s="30">
        <v>2.125</v>
      </c>
      <c r="E53" s="30">
        <v>0.5</v>
      </c>
      <c r="F53" s="30">
        <v>1</v>
      </c>
      <c r="G53" s="30">
        <v>0.169</v>
      </c>
      <c r="H53" s="30">
        <v>1.3</v>
      </c>
      <c r="I53" s="14">
        <f t="shared" si="0"/>
        <v>0.28846153846153844</v>
      </c>
      <c r="J53" s="15">
        <f t="shared" si="1"/>
        <v>240.71286019397076</v>
      </c>
      <c r="K53">
        <f t="shared" si="2"/>
        <v>724.9160366610735</v>
      </c>
      <c r="L53">
        <f t="shared" si="3"/>
        <v>-0.539912084579118</v>
      </c>
      <c r="M53">
        <f t="shared" si="4"/>
        <v>2.8602877073620787</v>
      </c>
    </row>
    <row r="54" spans="2:13" ht="12.75">
      <c r="B54" t="s">
        <v>206</v>
      </c>
      <c r="C54" s="30">
        <v>1.25</v>
      </c>
      <c r="D54" s="30">
        <v>2.125</v>
      </c>
      <c r="E54" s="30">
        <v>0.625</v>
      </c>
      <c r="F54" s="30">
        <v>1</v>
      </c>
      <c r="G54" s="30">
        <v>0.2</v>
      </c>
      <c r="H54" s="30">
        <v>1.22</v>
      </c>
      <c r="I54" s="14">
        <f t="shared" si="0"/>
        <v>0.25614754098360654</v>
      </c>
      <c r="J54" s="15">
        <f t="shared" si="1"/>
        <v>191.40624999999997</v>
      </c>
      <c r="K54">
        <f t="shared" si="2"/>
        <v>511.8548283811475</v>
      </c>
      <c r="L54">
        <f t="shared" si="3"/>
        <v>-0.5915098089946542</v>
      </c>
      <c r="M54">
        <f t="shared" si="4"/>
        <v>2.7091468043882534</v>
      </c>
    </row>
    <row r="55" spans="2:13" ht="12.75">
      <c r="B55" t="s">
        <v>207</v>
      </c>
      <c r="C55" s="30">
        <v>1.875</v>
      </c>
      <c r="D55" s="30">
        <v>3</v>
      </c>
      <c r="E55" s="30">
        <v>0.75</v>
      </c>
      <c r="F55" s="30">
        <v>1</v>
      </c>
      <c r="G55" s="30">
        <v>0.265</v>
      </c>
      <c r="H55" s="30">
        <v>2.1</v>
      </c>
      <c r="I55" s="14">
        <f t="shared" si="0"/>
        <v>0.26785714285714285</v>
      </c>
      <c r="J55" s="15">
        <f t="shared" si="1"/>
        <v>212.2641509433962</v>
      </c>
      <c r="K55">
        <f t="shared" si="2"/>
        <v>593.5815363881402</v>
      </c>
      <c r="L55">
        <f t="shared" si="3"/>
        <v>-0.5720967679505192</v>
      </c>
      <c r="M55">
        <f t="shared" si="4"/>
        <v>2.7734803835623163</v>
      </c>
    </row>
    <row r="56" spans="2:13" ht="12.75">
      <c r="B56" t="s">
        <v>208</v>
      </c>
      <c r="C56" s="30"/>
      <c r="D56" s="30"/>
      <c r="E56" s="30"/>
      <c r="F56" s="30"/>
      <c r="G56" s="30"/>
      <c r="H56" s="30"/>
      <c r="I56" s="14" t="e">
        <f t="shared" si="0"/>
        <v>#VALUE!</v>
      </c>
      <c r="J56" s="15" t="e">
        <f t="shared" si="1"/>
        <v>#VALUE!</v>
      </c>
      <c r="K56" t="e">
        <f t="shared" si="2"/>
        <v>#VALUE!</v>
      </c>
      <c r="L56" t="e">
        <f t="shared" si="3"/>
        <v>#VALUE!</v>
      </c>
      <c r="M56" t="e">
        <f t="shared" si="4"/>
        <v>#VALUE!</v>
      </c>
    </row>
    <row r="57" spans="2:13" ht="12.75">
      <c r="B57" t="s">
        <v>209</v>
      </c>
      <c r="C57" s="30"/>
      <c r="D57" s="30"/>
      <c r="E57" s="30"/>
      <c r="F57" s="30"/>
      <c r="G57" s="30"/>
      <c r="H57" s="30"/>
      <c r="I57" s="14" t="e">
        <f t="shared" si="0"/>
        <v>#VALUE!</v>
      </c>
      <c r="J57" s="15" t="e">
        <f t="shared" si="1"/>
        <v>#VALUE!</v>
      </c>
      <c r="K57" t="e">
        <f t="shared" si="2"/>
        <v>#VALUE!</v>
      </c>
      <c r="L57" t="e">
        <f t="shared" si="3"/>
        <v>#VALUE!</v>
      </c>
      <c r="M57" t="e">
        <f t="shared" si="4"/>
        <v>#VALUE!</v>
      </c>
    </row>
    <row r="58" spans="2:13" ht="12.75">
      <c r="B58" t="s">
        <v>210</v>
      </c>
      <c r="C58" s="30"/>
      <c r="D58" s="30"/>
      <c r="E58" s="30"/>
      <c r="F58" s="30"/>
      <c r="G58" s="30"/>
      <c r="H58" s="30"/>
      <c r="I58" s="14" t="e">
        <f t="shared" si="0"/>
        <v>#VALUE!</v>
      </c>
      <c r="J58" s="15" t="e">
        <f t="shared" si="1"/>
        <v>#VALUE!</v>
      </c>
      <c r="K58" t="e">
        <f t="shared" si="2"/>
        <v>#VALUE!</v>
      </c>
      <c r="L58" t="e">
        <f t="shared" si="3"/>
        <v>#VALUE!</v>
      </c>
      <c r="M58" t="e">
        <f t="shared" si="4"/>
        <v>#VALUE!</v>
      </c>
    </row>
    <row r="59" spans="2:13" ht="12.75">
      <c r="B59" t="s">
        <v>211</v>
      </c>
      <c r="C59" s="36"/>
      <c r="D59" s="36"/>
      <c r="E59" s="30"/>
      <c r="F59" s="30"/>
      <c r="G59" s="30"/>
      <c r="H59" s="30"/>
      <c r="I59" s="14" t="e">
        <f t="shared" si="0"/>
        <v>#VALUE!</v>
      </c>
      <c r="J59" s="15" t="e">
        <f t="shared" si="1"/>
        <v>#VALUE!</v>
      </c>
      <c r="K59" t="e">
        <f t="shared" si="2"/>
        <v>#VALUE!</v>
      </c>
      <c r="L59" t="e">
        <f t="shared" si="3"/>
        <v>#VALUE!</v>
      </c>
      <c r="M59" t="e">
        <f t="shared" si="4"/>
        <v>#VALUE!</v>
      </c>
    </row>
    <row r="60" spans="3:4" ht="12.75">
      <c r="C60" s="15"/>
      <c r="D60" s="15"/>
    </row>
    <row r="61" spans="3:4" ht="12.75">
      <c r="C61" s="15" t="s">
        <v>212</v>
      </c>
      <c r="D61" s="15"/>
    </row>
    <row r="62" spans="2:9" ht="12.75">
      <c r="B62" t="s">
        <v>213</v>
      </c>
      <c r="E62">
        <v>-1.4645766660731239</v>
      </c>
      <c r="H62" s="31" t="s">
        <v>214</v>
      </c>
      <c r="I62" s="31">
        <f>10^E62</f>
        <v>0.034310206658840596</v>
      </c>
    </row>
    <row r="63" spans="2:9" ht="12.75">
      <c r="B63" t="s">
        <v>215</v>
      </c>
      <c r="E63">
        <v>0.002525466182140477</v>
      </c>
      <c r="H63" s="31" t="s">
        <v>216</v>
      </c>
      <c r="I63" s="31">
        <f>D68</f>
        <v>0.32251571814744506</v>
      </c>
    </row>
    <row r="64" spans="2:5" ht="12.75">
      <c r="B64" t="s">
        <v>217</v>
      </c>
      <c r="E64">
        <v>0.9893820616332293</v>
      </c>
    </row>
    <row r="65" spans="2:5" ht="12.75">
      <c r="B65" t="s">
        <v>218</v>
      </c>
      <c r="E65">
        <v>6</v>
      </c>
    </row>
    <row r="66" spans="2:5" ht="12.75">
      <c r="B66" t="s">
        <v>219</v>
      </c>
      <c r="E66">
        <v>4</v>
      </c>
    </row>
    <row r="68" spans="2:4" ht="12.75">
      <c r="B68" t="s">
        <v>220</v>
      </c>
      <c r="D68">
        <v>0.32251571814744506</v>
      </c>
    </row>
    <row r="69" spans="2:4" ht="12.75">
      <c r="B69" t="s">
        <v>221</v>
      </c>
      <c r="D69">
        <v>0.016705480573918775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00"/>
  <sheetViews>
    <sheetView workbookViewId="0" topLeftCell="A1">
      <pane xSplit="2" ySplit="13" topLeftCell="C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"/>
    </sheetView>
  </sheetViews>
  <sheetFormatPr defaultColWidth="9.140625" defaultRowHeight="12.75"/>
  <cols>
    <col min="6" max="6" width="9.28125" style="0" customWidth="1"/>
  </cols>
  <sheetData>
    <row r="1" spans="1:11" ht="12.75">
      <c r="A1" t="s">
        <v>222</v>
      </c>
      <c r="K1" t="s">
        <v>334</v>
      </c>
    </row>
    <row r="2" spans="1:11" ht="12.75">
      <c r="A2" t="s">
        <v>223</v>
      </c>
      <c r="C2" t="s">
        <v>224</v>
      </c>
      <c r="D2" s="30">
        <v>187</v>
      </c>
      <c r="E2" s="16" t="s">
        <v>225</v>
      </c>
      <c r="F2" t="s">
        <v>226</v>
      </c>
      <c r="H2" s="30">
        <v>0.93</v>
      </c>
      <c r="I2" s="16" t="s">
        <v>227</v>
      </c>
      <c r="K2" t="s">
        <v>335</v>
      </c>
    </row>
    <row r="3" spans="3:11" ht="12.75">
      <c r="C3" t="s">
        <v>129</v>
      </c>
      <c r="D3" s="30">
        <v>0.055</v>
      </c>
      <c r="E3" s="16" t="s">
        <v>131</v>
      </c>
      <c r="F3" t="s">
        <v>228</v>
      </c>
      <c r="H3" s="30">
        <v>2</v>
      </c>
      <c r="I3" s="16" t="s">
        <v>227</v>
      </c>
      <c r="K3" t="s">
        <v>336</v>
      </c>
    </row>
    <row r="4" spans="2:11" ht="12.75">
      <c r="B4" t="s">
        <v>170</v>
      </c>
      <c r="D4" s="30">
        <v>0.025</v>
      </c>
      <c r="E4" s="16"/>
      <c r="F4" t="s">
        <v>229</v>
      </c>
      <c r="H4" s="30">
        <v>0.375</v>
      </c>
      <c r="I4" s="16" t="s">
        <v>227</v>
      </c>
      <c r="K4" t="s">
        <v>337</v>
      </c>
    </row>
    <row r="5" spans="2:9" ht="12.75">
      <c r="B5" t="s">
        <v>171</v>
      </c>
      <c r="D5" s="30">
        <v>0.35</v>
      </c>
      <c r="E5" s="16"/>
      <c r="F5" t="s">
        <v>230</v>
      </c>
      <c r="H5" s="30">
        <v>4</v>
      </c>
      <c r="I5" s="16"/>
    </row>
    <row r="6" spans="6:9" ht="12.75">
      <c r="F6" t="s">
        <v>231</v>
      </c>
      <c r="H6" s="30">
        <v>0.285</v>
      </c>
      <c r="I6" s="16" t="s">
        <v>227</v>
      </c>
    </row>
    <row r="7" spans="1:9" ht="12.75">
      <c r="A7" s="43"/>
      <c r="B7" s="46"/>
      <c r="C7" s="46"/>
      <c r="D7" s="46"/>
      <c r="E7" s="48"/>
      <c r="F7" t="s">
        <v>232</v>
      </c>
      <c r="H7" s="30">
        <v>0.05</v>
      </c>
      <c r="I7" s="16" t="s">
        <v>233</v>
      </c>
    </row>
    <row r="8" spans="1:8" ht="12.75">
      <c r="A8" s="44"/>
      <c r="E8" s="49"/>
      <c r="F8" t="s">
        <v>234</v>
      </c>
      <c r="H8" s="30">
        <v>1.12</v>
      </c>
    </row>
    <row r="9" spans="1:9" ht="12.75">
      <c r="A9" s="45"/>
      <c r="B9" s="47"/>
      <c r="C9" s="47"/>
      <c r="D9" s="47"/>
      <c r="E9" s="50"/>
      <c r="F9" t="s">
        <v>235</v>
      </c>
      <c r="H9" s="3">
        <f>((H2/2)^2-(H4/2)^2)*3.1416*H3*H5*D3*453.6</f>
        <v>113.53247723664002</v>
      </c>
      <c r="I9" t="s">
        <v>127</v>
      </c>
    </row>
    <row r="11" spans="1:12" ht="12.75">
      <c r="A11" s="33"/>
      <c r="B11" s="33"/>
      <c r="C11" s="33" t="s">
        <v>236</v>
      </c>
      <c r="D11" s="33" t="s">
        <v>237</v>
      </c>
      <c r="E11" s="33" t="s">
        <v>238</v>
      </c>
      <c r="F11" s="33"/>
      <c r="G11" s="33" t="s">
        <v>239</v>
      </c>
      <c r="H11" s="33" t="s">
        <v>240</v>
      </c>
      <c r="I11" t="s">
        <v>241</v>
      </c>
      <c r="L11" s="33" t="s">
        <v>239</v>
      </c>
    </row>
    <row r="12" spans="1:12" ht="12.75">
      <c r="A12" s="33" t="s">
        <v>242</v>
      </c>
      <c r="B12" s="33" t="s">
        <v>243</v>
      </c>
      <c r="C12" s="33" t="s">
        <v>244</v>
      </c>
      <c r="D12" s="33" t="s">
        <v>245</v>
      </c>
      <c r="E12" s="33" t="s">
        <v>246</v>
      </c>
      <c r="F12" s="33" t="s">
        <v>247</v>
      </c>
      <c r="G12" s="33" t="s">
        <v>248</v>
      </c>
      <c r="H12" s="33" t="s">
        <v>249</v>
      </c>
      <c r="K12" t="s">
        <v>250</v>
      </c>
      <c r="L12" s="33" t="s">
        <v>250</v>
      </c>
    </row>
    <row r="13" spans="1:12" ht="12.75">
      <c r="A13" s="9" t="s">
        <v>225</v>
      </c>
      <c r="B13" s="9" t="s">
        <v>251</v>
      </c>
      <c r="C13" s="9" t="s">
        <v>252</v>
      </c>
      <c r="D13" s="9" t="s">
        <v>252</v>
      </c>
      <c r="E13" s="9" t="s">
        <v>252</v>
      </c>
      <c r="F13" s="9"/>
      <c r="G13" s="9" t="s">
        <v>253</v>
      </c>
      <c r="H13" s="9" t="s">
        <v>254</v>
      </c>
      <c r="I13" s="58" t="s">
        <v>255</v>
      </c>
      <c r="J13" s="58" t="s">
        <v>256</v>
      </c>
      <c r="K13" s="58" t="s">
        <v>256</v>
      </c>
      <c r="L13" s="9" t="s">
        <v>257</v>
      </c>
    </row>
    <row r="14" spans="1:12" ht="12.75">
      <c r="A14" s="34">
        <v>0</v>
      </c>
      <c r="B14" s="40">
        <v>400</v>
      </c>
      <c r="C14" s="51">
        <f>H4</f>
        <v>0.375</v>
      </c>
      <c r="D14" s="51">
        <f>H3</f>
        <v>2</v>
      </c>
      <c r="E14" s="33">
        <f>H6</f>
        <v>0.285</v>
      </c>
      <c r="F14" s="52">
        <f aca="true" t="shared" si="0" ref="F14:F77">($H$5*(2*(($H$2/2)^2-(C14/2)^2)+(C14*D14))/(E14/2)^2)</f>
        <v>219.072945521699</v>
      </c>
      <c r="G14" s="52">
        <f aca="true" t="shared" si="1" ref="G14:G77">3.1416*B14*(E14/2)^2</f>
        <v>25.517645999999996</v>
      </c>
      <c r="H14" s="51">
        <f aca="true" t="shared" si="2" ref="H14:H77">$D$4*B14^$D$5</f>
        <v>0.2035452657684521</v>
      </c>
      <c r="I14" s="15">
        <v>0</v>
      </c>
      <c r="J14" s="15">
        <f aca="true" t="shared" si="3" ref="J14:J77">I14*4.45</f>
        <v>0</v>
      </c>
      <c r="K14" s="15">
        <f aca="true" t="shared" si="4" ref="K14:K77">J14*$H$8</f>
        <v>0</v>
      </c>
      <c r="L14" s="52">
        <f aca="true" t="shared" si="5" ref="L14:L77">G14*$H$8</f>
        <v>28.579763519999997</v>
      </c>
    </row>
    <row r="15" spans="1:12" ht="12.75">
      <c r="A15" s="34">
        <v>0.01</v>
      </c>
      <c r="B15" s="40">
        <f aca="true" t="shared" si="6" ref="B15:B78">F15*$D$2*$D$3*H14</f>
        <v>459.0970277932575</v>
      </c>
      <c r="C15" s="51">
        <f aca="true" t="shared" si="7" ref="C15:C78">C14+0.01*(2*H14)</f>
        <v>0.379070905315369</v>
      </c>
      <c r="D15" s="51">
        <f aca="true" t="shared" si="8" ref="D15:D78">D14-0.01*(2*H14)</f>
        <v>1.9959290946846309</v>
      </c>
      <c r="E15" s="33">
        <f aca="true" t="shared" si="9" ref="E15:E78">E14+(0.01*$H$7)</f>
        <v>0.2855</v>
      </c>
      <c r="F15" s="52">
        <f t="shared" si="0"/>
        <v>219.30027661337442</v>
      </c>
      <c r="G15" s="52">
        <f t="shared" si="1"/>
        <v>29.390542550506883</v>
      </c>
      <c r="H15" s="51">
        <f t="shared" si="2"/>
        <v>0.21360262084946263</v>
      </c>
      <c r="I15" s="15">
        <f aca="true" t="shared" si="10" ref="I15:I78">G15*0.01+I14</f>
        <v>0.2939054255050688</v>
      </c>
      <c r="J15" s="15">
        <f t="shared" si="3"/>
        <v>1.3078791434975563</v>
      </c>
      <c r="K15" s="15">
        <f t="shared" si="4"/>
        <v>1.4648246407172631</v>
      </c>
      <c r="L15" s="52">
        <f t="shared" si="5"/>
        <v>32.91740765656771</v>
      </c>
    </row>
    <row r="16" spans="1:12" ht="12.75">
      <c r="A16" s="34">
        <v>0.02</v>
      </c>
      <c r="B16" s="40">
        <f t="shared" si="6"/>
        <v>482.35896586948326</v>
      </c>
      <c r="C16" s="51">
        <f t="shared" si="7"/>
        <v>0.38334295773235827</v>
      </c>
      <c r="D16" s="51">
        <f t="shared" si="8"/>
        <v>1.9916570422676416</v>
      </c>
      <c r="E16" s="33">
        <f t="shared" si="9"/>
        <v>0.286</v>
      </c>
      <c r="F16" s="52">
        <f t="shared" si="0"/>
        <v>219.56316489801205</v>
      </c>
      <c r="G16" s="52">
        <f t="shared" si="1"/>
        <v>30.987983681813194</v>
      </c>
      <c r="H16" s="51">
        <f t="shared" si="2"/>
        <v>0.21732997651053187</v>
      </c>
      <c r="I16" s="15">
        <f t="shared" si="10"/>
        <v>0.6037852623232007</v>
      </c>
      <c r="J16" s="15">
        <f t="shared" si="3"/>
        <v>2.6868444173382433</v>
      </c>
      <c r="K16" s="15">
        <f t="shared" si="4"/>
        <v>3.0092657474188327</v>
      </c>
      <c r="L16" s="52">
        <f t="shared" si="5"/>
        <v>34.70654172363078</v>
      </c>
    </row>
    <row r="17" spans="1:12" ht="12.75">
      <c r="A17" s="34">
        <v>0.03</v>
      </c>
      <c r="B17" s="40">
        <f t="shared" si="6"/>
        <v>491.3721532382863</v>
      </c>
      <c r="C17" s="51">
        <f t="shared" si="7"/>
        <v>0.38768955726256893</v>
      </c>
      <c r="D17" s="51">
        <f t="shared" si="8"/>
        <v>1.987310442737431</v>
      </c>
      <c r="E17" s="33">
        <f t="shared" si="9"/>
        <v>0.2865</v>
      </c>
      <c r="F17" s="52">
        <f t="shared" si="0"/>
        <v>219.82982372592005</v>
      </c>
      <c r="G17" s="52">
        <f t="shared" si="1"/>
        <v>31.67748473400756</v>
      </c>
      <c r="H17" s="51">
        <f t="shared" si="2"/>
        <v>0.21874276523094296</v>
      </c>
      <c r="I17" s="15">
        <f t="shared" si="10"/>
        <v>0.9205601096632763</v>
      </c>
      <c r="J17" s="15">
        <f t="shared" si="3"/>
        <v>4.09649248800158</v>
      </c>
      <c r="K17" s="15">
        <f t="shared" si="4"/>
        <v>4.58807158656177</v>
      </c>
      <c r="L17" s="52">
        <f t="shared" si="5"/>
        <v>35.47878290208847</v>
      </c>
    </row>
    <row r="18" spans="1:12" ht="12.75">
      <c r="A18" s="34">
        <v>0.04</v>
      </c>
      <c r="B18" s="40">
        <f t="shared" si="6"/>
        <v>495.1491770878057</v>
      </c>
      <c r="C18" s="51">
        <f t="shared" si="7"/>
        <v>0.39206441256718777</v>
      </c>
      <c r="D18" s="51">
        <f t="shared" si="8"/>
        <v>1.9829355874328123</v>
      </c>
      <c r="E18" s="33">
        <f t="shared" si="9"/>
        <v>0.287</v>
      </c>
      <c r="F18" s="52">
        <f t="shared" si="0"/>
        <v>220.0888634208676</v>
      </c>
      <c r="G18" s="52">
        <f t="shared" si="1"/>
        <v>32.0324938925502</v>
      </c>
      <c r="H18" s="51">
        <f t="shared" si="2"/>
        <v>0.2193297937535925</v>
      </c>
      <c r="I18" s="15">
        <f t="shared" si="10"/>
        <v>1.2408850485887783</v>
      </c>
      <c r="J18" s="15">
        <f t="shared" si="3"/>
        <v>5.521938466220064</v>
      </c>
      <c r="K18" s="15">
        <f t="shared" si="4"/>
        <v>6.184571082166472</v>
      </c>
      <c r="L18" s="52">
        <f t="shared" si="5"/>
        <v>35.876393159656224</v>
      </c>
    </row>
    <row r="19" spans="1:12" ht="12.75">
      <c r="A19" s="34">
        <v>0.05</v>
      </c>
      <c r="B19" s="40">
        <f t="shared" si="6"/>
        <v>497.0362715596388</v>
      </c>
      <c r="C19" s="51">
        <f t="shared" si="7"/>
        <v>0.3964510084422596</v>
      </c>
      <c r="D19" s="51">
        <f t="shared" si="8"/>
        <v>1.9785489915577403</v>
      </c>
      <c r="E19" s="33">
        <f t="shared" si="9"/>
        <v>0.2875</v>
      </c>
      <c r="F19" s="52">
        <f t="shared" si="0"/>
        <v>220.33635291376802</v>
      </c>
      <c r="G19" s="52">
        <f t="shared" si="1"/>
        <v>32.26670940379303</v>
      </c>
      <c r="H19" s="51">
        <f t="shared" si="2"/>
        <v>0.21962199772800892</v>
      </c>
      <c r="I19" s="15">
        <f t="shared" si="10"/>
        <v>1.5635521426267087</v>
      </c>
      <c r="J19" s="15">
        <f t="shared" si="3"/>
        <v>6.957807034688854</v>
      </c>
      <c r="K19" s="15">
        <f t="shared" si="4"/>
        <v>7.7927438788515175</v>
      </c>
      <c r="L19" s="52">
        <f t="shared" si="5"/>
        <v>36.138714532248194</v>
      </c>
    </row>
    <row r="20" spans="1:12" ht="12.75">
      <c r="A20" s="33">
        <v>0.06</v>
      </c>
      <c r="B20" s="40">
        <f t="shared" si="6"/>
        <v>498.2284415242641</v>
      </c>
      <c r="C20" s="51">
        <f t="shared" si="7"/>
        <v>0.4008434483968198</v>
      </c>
      <c r="D20" s="51">
        <f t="shared" si="8"/>
        <v>1.9741565516031803</v>
      </c>
      <c r="E20" s="33">
        <f t="shared" si="9"/>
        <v>0.288</v>
      </c>
      <c r="F20" s="52">
        <f t="shared" si="0"/>
        <v>220.57098471421034</v>
      </c>
      <c r="G20" s="52">
        <f t="shared" si="1"/>
        <v>32.45670200916553</v>
      </c>
      <c r="H20" s="51">
        <f t="shared" si="2"/>
        <v>0.21980622577299505</v>
      </c>
      <c r="I20" s="15">
        <f t="shared" si="10"/>
        <v>1.888119162718364</v>
      </c>
      <c r="J20" s="15">
        <f t="shared" si="3"/>
        <v>8.40213027409672</v>
      </c>
      <c r="K20" s="15">
        <f t="shared" si="4"/>
        <v>9.410385906988328</v>
      </c>
      <c r="L20" s="52">
        <f t="shared" si="5"/>
        <v>36.3515062502654</v>
      </c>
    </row>
    <row r="21" spans="1:12" ht="12.75">
      <c r="A21" s="33">
        <v>0.07</v>
      </c>
      <c r="B21" s="40">
        <f t="shared" si="6"/>
        <v>499.1468460454433</v>
      </c>
      <c r="C21" s="51">
        <f t="shared" si="7"/>
        <v>0.4052395729122797</v>
      </c>
      <c r="D21" s="51">
        <f t="shared" si="8"/>
        <v>1.9697604270877203</v>
      </c>
      <c r="E21" s="33">
        <f t="shared" si="9"/>
        <v>0.2885</v>
      </c>
      <c r="F21" s="52">
        <f t="shared" si="0"/>
        <v>220.79236228466232</v>
      </c>
      <c r="G21" s="52">
        <f t="shared" si="1"/>
        <v>32.62953338129189</v>
      </c>
      <c r="H21" s="51">
        <f t="shared" si="2"/>
        <v>0.21994795308060253</v>
      </c>
      <c r="I21" s="15">
        <f t="shared" si="10"/>
        <v>2.214414496531283</v>
      </c>
      <c r="J21" s="15">
        <f t="shared" si="3"/>
        <v>9.85414450956421</v>
      </c>
      <c r="K21" s="15">
        <f t="shared" si="4"/>
        <v>11.036641850711915</v>
      </c>
      <c r="L21" s="52">
        <f t="shared" si="5"/>
        <v>36.54507738704692</v>
      </c>
    </row>
    <row r="22" spans="1:12" ht="12.75">
      <c r="A22" s="33">
        <v>0.08</v>
      </c>
      <c r="B22" s="40">
        <f t="shared" si="6"/>
        <v>499.9393127911637</v>
      </c>
      <c r="C22" s="51">
        <f t="shared" si="7"/>
        <v>0.4096385319738917</v>
      </c>
      <c r="D22" s="51">
        <f t="shared" si="8"/>
        <v>1.9653614680261082</v>
      </c>
      <c r="E22" s="33">
        <f t="shared" si="9"/>
        <v>0.289</v>
      </c>
      <c r="F22" s="52">
        <f t="shared" si="0"/>
        <v>221.00040432876145</v>
      </c>
      <c r="G22" s="52">
        <f t="shared" si="1"/>
        <v>32.79471577728761</v>
      </c>
      <c r="H22" s="51">
        <f t="shared" si="2"/>
        <v>0.2200701096235127</v>
      </c>
      <c r="I22" s="15">
        <f t="shared" si="10"/>
        <v>2.542361654304159</v>
      </c>
      <c r="J22" s="15">
        <f t="shared" si="3"/>
        <v>11.313509361653507</v>
      </c>
      <c r="K22" s="15">
        <f t="shared" si="4"/>
        <v>12.671130485051929</v>
      </c>
      <c r="L22" s="52">
        <f t="shared" si="5"/>
        <v>36.73008167056212</v>
      </c>
    </row>
    <row r="23" spans="1:12" ht="12.75">
      <c r="A23" s="33">
        <v>0.09</v>
      </c>
      <c r="B23" s="40">
        <f t="shared" si="6"/>
        <v>500.6577395759952</v>
      </c>
      <c r="C23" s="51">
        <f t="shared" si="7"/>
        <v>0.414039934166362</v>
      </c>
      <c r="D23" s="51">
        <f t="shared" si="8"/>
        <v>1.960960065833638</v>
      </c>
      <c r="E23" s="33">
        <f t="shared" si="9"/>
        <v>0.2895</v>
      </c>
      <c r="F23" s="52">
        <f t="shared" si="0"/>
        <v>221.19513887972067</v>
      </c>
      <c r="G23" s="52">
        <f t="shared" si="1"/>
        <v>32.95558059999207</v>
      </c>
      <c r="H23" s="51">
        <f t="shared" si="2"/>
        <v>0.22018074438740576</v>
      </c>
      <c r="I23" s="15">
        <f t="shared" si="10"/>
        <v>2.8719174603040796</v>
      </c>
      <c r="J23" s="15">
        <f t="shared" si="3"/>
        <v>12.780032698353155</v>
      </c>
      <c r="K23" s="15">
        <f t="shared" si="4"/>
        <v>14.313636622155535</v>
      </c>
      <c r="L23" s="52">
        <f t="shared" si="5"/>
        <v>36.91025027199112</v>
      </c>
    </row>
    <row r="24" spans="1:13" ht="12.75">
      <c r="A24" s="33">
        <v>0.1</v>
      </c>
      <c r="B24" s="40">
        <f t="shared" si="6"/>
        <v>501.3204352688125</v>
      </c>
      <c r="C24" s="51">
        <f t="shared" si="7"/>
        <v>0.4184435490541101</v>
      </c>
      <c r="D24" s="51">
        <f t="shared" si="8"/>
        <v>1.9565564509458897</v>
      </c>
      <c r="E24" s="33">
        <f t="shared" si="9"/>
        <v>0.29</v>
      </c>
      <c r="F24" s="52">
        <f t="shared" si="0"/>
        <v>221.37663227320093</v>
      </c>
      <c r="G24" s="52">
        <f t="shared" si="1"/>
        <v>33.11328757523654</v>
      </c>
      <c r="H24" s="51">
        <f t="shared" si="2"/>
        <v>0.22028270533473734</v>
      </c>
      <c r="I24" s="15">
        <f t="shared" si="10"/>
        <v>3.203050336056445</v>
      </c>
      <c r="J24" s="15">
        <f t="shared" si="3"/>
        <v>14.25357399545118</v>
      </c>
      <c r="K24" s="15">
        <f t="shared" si="4"/>
        <v>15.964002874905324</v>
      </c>
      <c r="L24" s="52">
        <f t="shared" si="5"/>
        <v>37.08688208426493</v>
      </c>
      <c r="M24" t="s">
        <v>258</v>
      </c>
    </row>
    <row r="25" spans="1:13" ht="12.75">
      <c r="A25" s="33">
        <v>0.11</v>
      </c>
      <c r="B25" s="40">
        <f t="shared" si="6"/>
        <v>501.9339610600934</v>
      </c>
      <c r="C25" s="51">
        <f t="shared" si="7"/>
        <v>0.4228492031608048</v>
      </c>
      <c r="D25" s="51">
        <f t="shared" si="8"/>
        <v>1.952150796839195</v>
      </c>
      <c r="E25" s="33">
        <f t="shared" si="9"/>
        <v>0.2905</v>
      </c>
      <c r="F25" s="52">
        <f t="shared" si="0"/>
        <v>221.54496465386848</v>
      </c>
      <c r="G25" s="52">
        <f t="shared" si="1"/>
        <v>33.2682343120039</v>
      </c>
      <c r="H25" s="51">
        <f t="shared" si="2"/>
        <v>0.22037702303589468</v>
      </c>
      <c r="I25" s="15">
        <f t="shared" si="10"/>
        <v>3.5357326791764843</v>
      </c>
      <c r="J25" s="15">
        <f t="shared" si="3"/>
        <v>15.734010422335356</v>
      </c>
      <c r="K25" s="15">
        <f t="shared" si="4"/>
        <v>17.6220916730156</v>
      </c>
      <c r="L25" s="52">
        <f t="shared" si="5"/>
        <v>37.26042242944437</v>
      </c>
      <c r="M25" t="s">
        <v>259</v>
      </c>
    </row>
    <row r="26" spans="1:12" ht="12.75">
      <c r="A26" s="33">
        <v>0.12</v>
      </c>
      <c r="B26" s="40">
        <f t="shared" si="6"/>
        <v>502.5007741695549</v>
      </c>
      <c r="C26" s="51">
        <f t="shared" si="7"/>
        <v>0.4272567436215227</v>
      </c>
      <c r="D26" s="51">
        <f t="shared" si="8"/>
        <v>1.9477432563784771</v>
      </c>
      <c r="E26" s="33">
        <f t="shared" si="9"/>
        <v>0.291</v>
      </c>
      <c r="F26" s="52">
        <f t="shared" si="0"/>
        <v>221.70022151765147</v>
      </c>
      <c r="G26" s="52">
        <f t="shared" si="1"/>
        <v>33.42055133232286</v>
      </c>
      <c r="H26" s="51">
        <f t="shared" si="2"/>
        <v>0.22046409299513972</v>
      </c>
      <c r="I26" s="15">
        <f t="shared" si="10"/>
        <v>3.869938192499713</v>
      </c>
      <c r="J26" s="15">
        <f t="shared" si="3"/>
        <v>17.221224956623722</v>
      </c>
      <c r="K26" s="15">
        <f t="shared" si="4"/>
        <v>19.28777195141857</v>
      </c>
      <c r="L26" s="52">
        <f t="shared" si="5"/>
        <v>37.431017492201605</v>
      </c>
    </row>
    <row r="27" spans="1:12" ht="12.75">
      <c r="A27" s="33">
        <v>0.13</v>
      </c>
      <c r="B27" s="40">
        <f t="shared" si="6"/>
        <v>503.0219016729973</v>
      </c>
      <c r="C27" s="51">
        <f t="shared" si="7"/>
        <v>0.4316660254814255</v>
      </c>
      <c r="D27" s="51">
        <f t="shared" si="8"/>
        <v>1.9433339745185743</v>
      </c>
      <c r="E27" s="33">
        <f t="shared" si="9"/>
        <v>0.2915</v>
      </c>
      <c r="F27" s="52">
        <f t="shared" si="0"/>
        <v>221.84249077758724</v>
      </c>
      <c r="G27" s="52">
        <f t="shared" si="1"/>
        <v>33.57027584689394</v>
      </c>
      <c r="H27" s="51">
        <f t="shared" si="2"/>
        <v>0.22054408873338782</v>
      </c>
      <c r="I27" s="15">
        <f t="shared" si="10"/>
        <v>4.205640950968652</v>
      </c>
      <c r="J27" s="15">
        <f t="shared" si="3"/>
        <v>18.7151022318105</v>
      </c>
      <c r="K27" s="15">
        <f t="shared" si="4"/>
        <v>20.960914499627762</v>
      </c>
      <c r="L27" s="52">
        <f t="shared" si="5"/>
        <v>37.59870894852122</v>
      </c>
    </row>
    <row r="28" spans="1:12" ht="12.75">
      <c r="A28" s="33">
        <v>0.14</v>
      </c>
      <c r="B28" s="40">
        <f t="shared" si="6"/>
        <v>503.4978755630067</v>
      </c>
      <c r="C28" s="51">
        <f t="shared" si="7"/>
        <v>0.43607690725609327</v>
      </c>
      <c r="D28" s="51">
        <f t="shared" si="8"/>
        <v>1.9389230927439065</v>
      </c>
      <c r="E28" s="33">
        <f t="shared" si="9"/>
        <v>0.292</v>
      </c>
      <c r="F28" s="52">
        <f t="shared" si="0"/>
        <v>221.9718617320628</v>
      </c>
      <c r="G28" s="52">
        <f t="shared" si="1"/>
        <v>33.717412743818095</v>
      </c>
      <c r="H28" s="51">
        <f t="shared" si="2"/>
        <v>0.22061710610470966</v>
      </c>
      <c r="I28" s="15">
        <f t="shared" si="10"/>
        <v>4.542815078406833</v>
      </c>
      <c r="J28" s="15">
        <f t="shared" si="3"/>
        <v>20.215527098910407</v>
      </c>
      <c r="K28" s="15">
        <f t="shared" si="4"/>
        <v>22.64139035077966</v>
      </c>
      <c r="L28" s="52">
        <f t="shared" si="5"/>
        <v>37.76350227307627</v>
      </c>
    </row>
    <row r="29" spans="1:12" ht="12.75">
      <c r="A29" s="33">
        <v>0.15</v>
      </c>
      <c r="B29" s="40">
        <f t="shared" si="6"/>
        <v>503.9290596239532</v>
      </c>
      <c r="C29" s="51">
        <f t="shared" si="7"/>
        <v>0.44048924937818745</v>
      </c>
      <c r="D29" s="51">
        <f t="shared" si="8"/>
        <v>1.9345107506218122</v>
      </c>
      <c r="E29" s="33">
        <f t="shared" si="9"/>
        <v>0.2925</v>
      </c>
      <c r="F29" s="52">
        <f t="shared" si="0"/>
        <v>222.08842468837648</v>
      </c>
      <c r="G29" s="52">
        <f t="shared" si="1"/>
        <v>33.86195598909267</v>
      </c>
      <c r="H29" s="51">
        <f t="shared" si="2"/>
        <v>0.22068321371374908</v>
      </c>
      <c r="I29" s="15">
        <f t="shared" si="10"/>
        <v>4.88143463829776</v>
      </c>
      <c r="J29" s="15">
        <f t="shared" si="3"/>
        <v>21.72238414042503</v>
      </c>
      <c r="K29" s="15">
        <f t="shared" si="4"/>
        <v>24.32907023727604</v>
      </c>
      <c r="L29" s="52">
        <f t="shared" si="5"/>
        <v>37.9253907077838</v>
      </c>
    </row>
    <row r="30" spans="1:12" ht="12.75">
      <c r="A30" s="33">
        <v>0.16</v>
      </c>
      <c r="B30" s="40">
        <f t="shared" si="6"/>
        <v>504.3157636017574</v>
      </c>
      <c r="C30" s="51">
        <f t="shared" si="7"/>
        <v>0.44490291365246243</v>
      </c>
      <c r="D30" s="51">
        <f t="shared" si="8"/>
        <v>1.9300970863475373</v>
      </c>
      <c r="E30" s="33">
        <f t="shared" si="9"/>
        <v>0.293</v>
      </c>
      <c r="F30" s="52">
        <f t="shared" si="0"/>
        <v>222.19227081222567</v>
      </c>
      <c r="G30" s="52">
        <f t="shared" si="1"/>
        <v>34.00389613331188</v>
      </c>
      <c r="H30" s="51">
        <f t="shared" si="2"/>
        <v>0.22074247052816057</v>
      </c>
      <c r="I30" s="15">
        <f t="shared" si="10"/>
        <v>5.221473599630879</v>
      </c>
      <c r="J30" s="15">
        <f t="shared" si="3"/>
        <v>23.23555751835741</v>
      </c>
      <c r="K30" s="15">
        <f t="shared" si="4"/>
        <v>26.023824420560302</v>
      </c>
      <c r="L30" s="52">
        <f t="shared" si="5"/>
        <v>38.08436366930931</v>
      </c>
    </row>
    <row r="31" spans="1:12" ht="12.75">
      <c r="A31" s="33">
        <v>0.17</v>
      </c>
      <c r="B31" s="40">
        <f t="shared" si="6"/>
        <v>504.6582829893821</v>
      </c>
      <c r="C31" s="51">
        <f t="shared" si="7"/>
        <v>0.4493177630630256</v>
      </c>
      <c r="D31" s="51">
        <f t="shared" si="8"/>
        <v>1.9256822369369742</v>
      </c>
      <c r="E31" s="33">
        <f t="shared" si="9"/>
        <v>0.2935</v>
      </c>
      <c r="F31" s="52">
        <f t="shared" si="0"/>
        <v>222.28349205529116</v>
      </c>
      <c r="G31" s="52">
        <f t="shared" si="1"/>
        <v>34.14322294259718</v>
      </c>
      <c r="H31" s="51">
        <f t="shared" si="2"/>
        <v>0.22079493203023914</v>
      </c>
      <c r="I31" s="15">
        <f t="shared" si="10"/>
        <v>5.5629058290568505</v>
      </c>
      <c r="J31" s="15">
        <f t="shared" si="3"/>
        <v>24.754930939302987</v>
      </c>
      <c r="K31" s="15">
        <f t="shared" si="4"/>
        <v>27.725522652019347</v>
      </c>
      <c r="L31" s="52">
        <f t="shared" si="5"/>
        <v>38.24040969570884</v>
      </c>
    </row>
    <row r="32" spans="1:12" ht="12.75">
      <c r="A32" s="33">
        <v>0.18</v>
      </c>
      <c r="B32" s="40">
        <f t="shared" si="6"/>
        <v>504.95691280216334</v>
      </c>
      <c r="C32" s="51">
        <f t="shared" si="7"/>
        <v>0.4537336617036304</v>
      </c>
      <c r="D32" s="51">
        <f t="shared" si="8"/>
        <v>1.9212663382963693</v>
      </c>
      <c r="E32" s="33">
        <f t="shared" si="9"/>
        <v>0.294</v>
      </c>
      <c r="F32" s="52">
        <f t="shared" si="0"/>
        <v>222.36218111002742</v>
      </c>
      <c r="G32" s="52">
        <f t="shared" si="1"/>
        <v>34.2799263185357</v>
      </c>
      <c r="H32" s="51">
        <f t="shared" si="2"/>
        <v>0.22084065236461356</v>
      </c>
      <c r="I32" s="15">
        <f t="shared" si="10"/>
        <v>5.905705092242208</v>
      </c>
      <c r="J32" s="15">
        <f t="shared" si="3"/>
        <v>26.280387660477825</v>
      </c>
      <c r="K32" s="15">
        <f t="shared" si="4"/>
        <v>29.434034179735168</v>
      </c>
      <c r="L32" s="52">
        <f t="shared" si="5"/>
        <v>38.39351747675999</v>
      </c>
    </row>
    <row r="33" spans="1:12" ht="12.75">
      <c r="A33" s="33">
        <v>0.19</v>
      </c>
      <c r="B33" s="40">
        <f t="shared" si="6"/>
        <v>505.21195225942586</v>
      </c>
      <c r="C33" s="51">
        <f t="shared" si="7"/>
        <v>0.45815047475092263</v>
      </c>
      <c r="D33" s="51">
        <f t="shared" si="8"/>
        <v>1.916849525249077</v>
      </c>
      <c r="E33" s="33">
        <f t="shared" si="9"/>
        <v>0.2945</v>
      </c>
      <c r="F33" s="52">
        <f t="shared" si="0"/>
        <v>222.42843137414175</v>
      </c>
      <c r="G33" s="52">
        <f t="shared" si="1"/>
        <v>34.413996617690714</v>
      </c>
      <c r="H33" s="51">
        <f t="shared" si="2"/>
        <v>0.22087968508715417</v>
      </c>
      <c r="I33" s="15">
        <f t="shared" si="10"/>
        <v>6.249845058419115</v>
      </c>
      <c r="J33" s="15">
        <f t="shared" si="3"/>
        <v>27.811810509965063</v>
      </c>
      <c r="K33" s="15">
        <f t="shared" si="4"/>
        <v>31.149227771160874</v>
      </c>
      <c r="L33" s="52">
        <f t="shared" si="5"/>
        <v>38.543676211813604</v>
      </c>
    </row>
    <row r="34" spans="1:12" ht="12.75">
      <c r="A34" s="33">
        <v>0.2</v>
      </c>
      <c r="B34" s="40">
        <f t="shared" si="6"/>
        <v>505.4237062877126</v>
      </c>
      <c r="C34" s="51">
        <f t="shared" si="7"/>
        <v>0.46256806845266574</v>
      </c>
      <c r="D34" s="51">
        <f t="shared" si="8"/>
        <v>1.912431931547334</v>
      </c>
      <c r="E34" s="33">
        <f t="shared" si="9"/>
        <v>0.295</v>
      </c>
      <c r="F34" s="52">
        <f t="shared" si="0"/>
        <v>222.4823369187311</v>
      </c>
      <c r="G34" s="52">
        <f t="shared" si="1"/>
        <v>34.5454247603711</v>
      </c>
      <c r="H34" s="51">
        <f t="shared" si="2"/>
        <v>0.22091208342523957</v>
      </c>
      <c r="I34" s="15">
        <f t="shared" si="10"/>
        <v>6.595299306022826</v>
      </c>
      <c r="J34" s="15">
        <f t="shared" si="3"/>
        <v>29.34908191180158</v>
      </c>
      <c r="K34" s="15">
        <f t="shared" si="4"/>
        <v>32.87097174121777</v>
      </c>
      <c r="L34" s="52">
        <f t="shared" si="5"/>
        <v>38.690875731615634</v>
      </c>
    </row>
    <row r="35" spans="1:12" ht="12.75">
      <c r="A35" s="33">
        <v>0.21</v>
      </c>
      <c r="B35" s="40">
        <f t="shared" si="6"/>
        <v>505.59248591399387</v>
      </c>
      <c r="C35" s="51">
        <f t="shared" si="7"/>
        <v>0.46698631012117053</v>
      </c>
      <c r="D35" s="51">
        <f t="shared" si="8"/>
        <v>1.9080136898788291</v>
      </c>
      <c r="E35" s="33">
        <f t="shared" si="9"/>
        <v>0.2955</v>
      </c>
      <c r="F35" s="52">
        <f t="shared" si="0"/>
        <v>222.52399245799705</v>
      </c>
      <c r="G35" s="52">
        <f t="shared" si="1"/>
        <v>34.67420226539041</v>
      </c>
      <c r="H35" s="51">
        <f t="shared" si="2"/>
        <v>0.22093790036735383</v>
      </c>
      <c r="I35" s="15">
        <f t="shared" si="10"/>
        <v>6.942041328676731</v>
      </c>
      <c r="J35" s="15">
        <f t="shared" si="3"/>
        <v>30.892083912611454</v>
      </c>
      <c r="K35" s="15">
        <f t="shared" si="4"/>
        <v>34.59913398212483</v>
      </c>
      <c r="L35" s="52">
        <f t="shared" si="5"/>
        <v>38.835106537237266</v>
      </c>
    </row>
    <row r="36" spans="1:12" ht="12.75">
      <c r="A36" s="33">
        <v>0.22</v>
      </c>
      <c r="B36" s="40">
        <f t="shared" si="6"/>
        <v>505.7186082720641</v>
      </c>
      <c r="C36" s="51">
        <f t="shared" si="7"/>
        <v>0.4714050681285176</v>
      </c>
      <c r="D36" s="51">
        <f t="shared" si="8"/>
        <v>1.903594931871482</v>
      </c>
      <c r="E36" s="33">
        <f t="shared" si="9"/>
        <v>0.296</v>
      </c>
      <c r="F36" s="52">
        <f t="shared" si="0"/>
        <v>222.55349331982305</v>
      </c>
      <c r="G36" s="52">
        <f t="shared" si="1"/>
        <v>34.800321258789594</v>
      </c>
      <c r="H36" s="51">
        <f t="shared" si="2"/>
        <v>0.2209571886931015</v>
      </c>
      <c r="I36" s="15">
        <f t="shared" si="10"/>
        <v>7.290044541264627</v>
      </c>
      <c r="J36" s="15">
        <f t="shared" si="3"/>
        <v>32.44069820862759</v>
      </c>
      <c r="K36" s="15">
        <f t="shared" si="4"/>
        <v>36.333581993662904</v>
      </c>
      <c r="L36" s="52">
        <f t="shared" si="5"/>
        <v>38.97635980984435</v>
      </c>
    </row>
    <row r="37" spans="1:12" ht="12.75">
      <c r="A37" s="33">
        <v>0.23</v>
      </c>
      <c r="B37" s="40">
        <f t="shared" si="6"/>
        <v>505.8023964750005</v>
      </c>
      <c r="C37" s="51">
        <f t="shared" si="7"/>
        <v>0.47582421190237967</v>
      </c>
      <c r="D37" s="51">
        <f t="shared" si="8"/>
        <v>1.8991757880976199</v>
      </c>
      <c r="E37" s="33">
        <f t="shared" si="9"/>
        <v>0.2965</v>
      </c>
      <c r="F37" s="52">
        <f t="shared" si="0"/>
        <v>222.57093541696327</v>
      </c>
      <c r="G37" s="52">
        <f t="shared" si="1"/>
        <v>34.92377447335665</v>
      </c>
      <c r="H37" s="51">
        <f t="shared" si="2"/>
        <v>0.22097000098244923</v>
      </c>
      <c r="I37" s="15">
        <f t="shared" si="10"/>
        <v>7.639282285998194</v>
      </c>
      <c r="J37" s="15">
        <f t="shared" si="3"/>
        <v>33.994806172691966</v>
      </c>
      <c r="K37" s="15">
        <f t="shared" si="4"/>
        <v>38.07418291341501</v>
      </c>
      <c r="L37" s="52">
        <f t="shared" si="5"/>
        <v>39.11462741015945</v>
      </c>
    </row>
    <row r="38" spans="1:12" ht="12.75">
      <c r="A38" s="33">
        <v>0.24</v>
      </c>
      <c r="B38" s="40">
        <f t="shared" si="6"/>
        <v>505.84417944210594</v>
      </c>
      <c r="C38" s="51">
        <f t="shared" si="7"/>
        <v>0.48024361192202863</v>
      </c>
      <c r="D38" s="51">
        <f t="shared" si="8"/>
        <v>1.894756388077971</v>
      </c>
      <c r="E38" s="33">
        <f t="shared" si="9"/>
        <v>0.297</v>
      </c>
      <c r="F38" s="52">
        <f t="shared" si="0"/>
        <v>222.57641521875436</v>
      </c>
      <c r="G38" s="52">
        <f t="shared" si="1"/>
        <v>35.044555244850606</v>
      </c>
      <c r="H38" s="51">
        <f t="shared" si="2"/>
        <v>0.22097638961775165</v>
      </c>
      <c r="I38" s="15">
        <f t="shared" si="10"/>
        <v>7.9897278384467</v>
      </c>
      <c r="J38" s="15">
        <f t="shared" si="3"/>
        <v>35.554288881087814</v>
      </c>
      <c r="K38" s="15">
        <f t="shared" si="4"/>
        <v>39.820803546818354</v>
      </c>
      <c r="L38" s="52">
        <f t="shared" si="5"/>
        <v>39.249901874232684</v>
      </c>
    </row>
    <row r="39" spans="1:12" ht="12.75">
      <c r="A39" s="33">
        <v>0.25</v>
      </c>
      <c r="B39" s="40">
        <f t="shared" si="6"/>
        <v>505.8442917112731</v>
      </c>
      <c r="C39" s="51">
        <f t="shared" si="7"/>
        <v>0.4846631397143837</v>
      </c>
      <c r="D39" s="51">
        <f t="shared" si="8"/>
        <v>1.8903368602856159</v>
      </c>
      <c r="E39" s="33">
        <f t="shared" si="9"/>
        <v>0.2975</v>
      </c>
      <c r="F39" s="52">
        <f t="shared" si="0"/>
        <v>222.57002972331648</v>
      </c>
      <c r="G39" s="52">
        <f t="shared" si="1"/>
        <v>35.16265750700494</v>
      </c>
      <c r="H39" s="51">
        <f t="shared" si="2"/>
        <v>0.220976406783298</v>
      </c>
      <c r="I39" s="15">
        <f t="shared" si="10"/>
        <v>8.341354413516749</v>
      </c>
      <c r="J39" s="15">
        <f t="shared" si="3"/>
        <v>37.119027140149534</v>
      </c>
      <c r="K39" s="15">
        <f t="shared" si="4"/>
        <v>41.57331039696748</v>
      </c>
      <c r="L39" s="52">
        <f t="shared" si="5"/>
        <v>39.382176407845535</v>
      </c>
    </row>
    <row r="40" spans="1:12" ht="12.75">
      <c r="A40" s="33">
        <v>0.26</v>
      </c>
      <c r="B40" s="40">
        <f t="shared" si="6"/>
        <v>505.8030732476114</v>
      </c>
      <c r="C40" s="51">
        <f t="shared" si="7"/>
        <v>0.48908266785004967</v>
      </c>
      <c r="D40" s="51">
        <f t="shared" si="8"/>
        <v>1.8859173321499498</v>
      </c>
      <c r="E40" s="33">
        <f t="shared" si="9"/>
        <v>0.298</v>
      </c>
      <c r="F40" s="52">
        <f t="shared" si="0"/>
        <v>222.55187643023015</v>
      </c>
      <c r="G40" s="52">
        <f t="shared" si="1"/>
        <v>35.278075786041164</v>
      </c>
      <c r="H40" s="51">
        <f t="shared" si="2"/>
        <v>0.22097010446403242</v>
      </c>
      <c r="I40" s="15">
        <f t="shared" si="10"/>
        <v>8.69413517137716</v>
      </c>
      <c r="J40" s="15">
        <f t="shared" si="3"/>
        <v>38.68890151262837</v>
      </c>
      <c r="K40" s="15">
        <f t="shared" si="4"/>
        <v>43.33156969414378</v>
      </c>
      <c r="L40" s="52">
        <f t="shared" si="5"/>
        <v>39.511444880366106</v>
      </c>
    </row>
    <row r="41" spans="1:12" ht="12.75">
      <c r="A41" s="33">
        <v>0.27</v>
      </c>
      <c r="B41" s="40">
        <f t="shared" si="6"/>
        <v>505.7208692521374</v>
      </c>
      <c r="C41" s="51">
        <f t="shared" si="7"/>
        <v>0.4935020699393303</v>
      </c>
      <c r="D41" s="51">
        <f t="shared" si="8"/>
        <v>1.8814979300606691</v>
      </c>
      <c r="E41" s="33">
        <f t="shared" si="9"/>
        <v>0.2985</v>
      </c>
      <c r="F41" s="52">
        <f t="shared" si="0"/>
        <v>222.5220533136802</v>
      </c>
      <c r="G41" s="52">
        <f t="shared" si="1"/>
        <v>35.39080519495111</v>
      </c>
      <c r="H41" s="51">
        <f t="shared" si="2"/>
        <v>0.22095753444402574</v>
      </c>
      <c r="I41" s="15">
        <f t="shared" si="10"/>
        <v>9.048043223326673</v>
      </c>
      <c r="J41" s="15">
        <f t="shared" si="3"/>
        <v>40.26379234380369</v>
      </c>
      <c r="K41" s="15">
        <f t="shared" si="4"/>
        <v>45.095447425060144</v>
      </c>
      <c r="L41" s="52">
        <f t="shared" si="5"/>
        <v>39.63770181834525</v>
      </c>
    </row>
    <row r="42" spans="1:12" ht="12.75">
      <c r="A42" s="33">
        <v>0.28</v>
      </c>
      <c r="B42" s="40">
        <f t="shared" si="6"/>
        <v>505.59802997188564</v>
      </c>
      <c r="C42" s="51">
        <f t="shared" si="7"/>
        <v>0.4979212206282108</v>
      </c>
      <c r="D42" s="51">
        <f t="shared" si="8"/>
        <v>1.8770787793717887</v>
      </c>
      <c r="E42" s="33">
        <f t="shared" si="9"/>
        <v>0.299</v>
      </c>
      <c r="F42" s="52">
        <f t="shared" si="0"/>
        <v>222.48065879606173</v>
      </c>
      <c r="G42" s="52">
        <f t="shared" si="1"/>
        <v>35.5008414276415</v>
      </c>
      <c r="H42" s="51">
        <f t="shared" si="2"/>
        <v>0.22093874830489768</v>
      </c>
      <c r="I42" s="15">
        <f t="shared" si="10"/>
        <v>9.403051637603088</v>
      </c>
      <c r="J42" s="15">
        <f t="shared" si="3"/>
        <v>41.843579787333745</v>
      </c>
      <c r="K42" s="15">
        <f t="shared" si="4"/>
        <v>46.8648093618138</v>
      </c>
      <c r="L42" s="52">
        <f t="shared" si="5"/>
        <v>39.76094239895848</v>
      </c>
    </row>
    <row r="43" spans="1:12" ht="12.75">
      <c r="A43" s="33">
        <v>0.29</v>
      </c>
      <c r="B43" s="40">
        <f t="shared" si="6"/>
        <v>505.4349105119239</v>
      </c>
      <c r="C43" s="51">
        <f t="shared" si="7"/>
        <v>0.5023399955943088</v>
      </c>
      <c r="D43" s="51">
        <f t="shared" si="8"/>
        <v>1.8726600044056907</v>
      </c>
      <c r="E43" s="33">
        <f t="shared" si="9"/>
        <v>0.2995</v>
      </c>
      <c r="F43" s="52">
        <f t="shared" si="0"/>
        <v>222.42779172204274</v>
      </c>
      <c r="G43" s="52">
        <f t="shared" si="1"/>
        <v>35.608180752975706</v>
      </c>
      <c r="H43" s="51">
        <f t="shared" si="2"/>
        <v>0.22091379742426198</v>
      </c>
      <c r="I43" s="15">
        <f t="shared" si="10"/>
        <v>9.759133445132845</v>
      </c>
      <c r="J43" s="15">
        <f t="shared" si="3"/>
        <v>43.42814383084116</v>
      </c>
      <c r="K43" s="15">
        <f t="shared" si="4"/>
        <v>48.639521090542104</v>
      </c>
      <c r="L43" s="52">
        <f t="shared" si="5"/>
        <v>39.88116244333279</v>
      </c>
    </row>
    <row r="44" spans="1:12" ht="12.75">
      <c r="A44" s="33">
        <v>0.3</v>
      </c>
      <c r="B44" s="40">
        <f t="shared" si="6"/>
        <v>505.23187064946995</v>
      </c>
      <c r="C44" s="51">
        <f t="shared" si="7"/>
        <v>0.506758271542794</v>
      </c>
      <c r="D44" s="51">
        <f t="shared" si="8"/>
        <v>1.8682417284572055</v>
      </c>
      <c r="E44" s="33">
        <f t="shared" si="9"/>
        <v>0.3</v>
      </c>
      <c r="F44" s="52">
        <f t="shared" si="0"/>
        <v>222.36355133308007</v>
      </c>
      <c r="G44" s="52">
        <f t="shared" si="1"/>
        <v>35.71282000872843</v>
      </c>
      <c r="H44" s="51">
        <f t="shared" si="2"/>
        <v>0.22088273297421424</v>
      </c>
      <c r="I44" s="15">
        <f t="shared" si="10"/>
        <v>10.11626164522013</v>
      </c>
      <c r="J44" s="15">
        <f t="shared" si="3"/>
        <v>45.01736432122958</v>
      </c>
      <c r="K44" s="15">
        <f t="shared" si="4"/>
        <v>50.41944803977713</v>
      </c>
      <c r="L44" s="52">
        <f t="shared" si="5"/>
        <v>39.99835840977585</v>
      </c>
    </row>
    <row r="45" spans="1:12" ht="12.75">
      <c r="A45" s="33">
        <v>0.31</v>
      </c>
      <c r="B45" s="40">
        <f t="shared" si="6"/>
        <v>504.9892746501802</v>
      </c>
      <c r="C45" s="51">
        <f t="shared" si="7"/>
        <v>0.5111759262022783</v>
      </c>
      <c r="D45" s="51">
        <f t="shared" si="8"/>
        <v>1.8638240737977212</v>
      </c>
      <c r="E45" s="33">
        <f t="shared" si="9"/>
        <v>0.3005</v>
      </c>
      <c r="F45" s="52">
        <f t="shared" si="0"/>
        <v>222.28803724238196</v>
      </c>
      <c r="G45" s="52">
        <f t="shared" si="1"/>
        <v>35.81475659545979</v>
      </c>
      <c r="H45" s="51">
        <f t="shared" si="2"/>
        <v>0.22084560591987257</v>
      </c>
      <c r="I45" s="15">
        <f t="shared" si="10"/>
        <v>10.474409211174727</v>
      </c>
      <c r="J45" s="15">
        <f t="shared" si="3"/>
        <v>46.61112098972754</v>
      </c>
      <c r="K45" s="15">
        <f t="shared" si="4"/>
        <v>52.204455508494846</v>
      </c>
      <c r="L45" s="52">
        <f t="shared" si="5"/>
        <v>40.11252738691497</v>
      </c>
    </row>
    <row r="46" spans="1:12" ht="12.75">
      <c r="A46" s="33">
        <v>0.32</v>
      </c>
      <c r="B46" s="40">
        <f t="shared" si="6"/>
        <v>504.7074910866635</v>
      </c>
      <c r="C46" s="51">
        <f t="shared" si="7"/>
        <v>0.5155928383206757</v>
      </c>
      <c r="D46" s="51">
        <f t="shared" si="8"/>
        <v>1.8594071616793237</v>
      </c>
      <c r="E46" s="33">
        <f t="shared" si="9"/>
        <v>0.301</v>
      </c>
      <c r="F46" s="52">
        <f t="shared" si="0"/>
        <v>222.2013494103154</v>
      </c>
      <c r="G46" s="52">
        <f t="shared" si="1"/>
        <v>35.91398847031507</v>
      </c>
      <c r="H46" s="51">
        <f t="shared" si="2"/>
        <v>0.22080246701797168</v>
      </c>
      <c r="I46" s="15">
        <f t="shared" si="10"/>
        <v>10.833549095877878</v>
      </c>
      <c r="J46" s="15">
        <f t="shared" si="3"/>
        <v>48.209293476656555</v>
      </c>
      <c r="K46" s="15">
        <f t="shared" si="4"/>
        <v>53.99440869385535</v>
      </c>
      <c r="L46" s="52">
        <f t="shared" si="5"/>
        <v>40.22366708675288</v>
      </c>
    </row>
    <row r="47" spans="1:12" ht="12.75">
      <c r="A47" s="33">
        <v>0.33</v>
      </c>
      <c r="B47" s="40">
        <f t="shared" si="6"/>
        <v>504.38689265924086</v>
      </c>
      <c r="C47" s="51">
        <f t="shared" si="7"/>
        <v>0.5200088876610351</v>
      </c>
      <c r="D47" s="51">
        <f t="shared" si="8"/>
        <v>1.8549911123389644</v>
      </c>
      <c r="E47" s="33">
        <f t="shared" si="9"/>
        <v>0.3015</v>
      </c>
      <c r="F47" s="52">
        <f t="shared" si="0"/>
        <v>222.10358812025143</v>
      </c>
      <c r="G47" s="52">
        <f t="shared" si="1"/>
        <v>36.01051414075357</v>
      </c>
      <c r="H47" s="51">
        <f t="shared" si="2"/>
        <v>0.22075336681551083</v>
      </c>
      <c r="I47" s="15">
        <f t="shared" si="10"/>
        <v>11.193654237285413</v>
      </c>
      <c r="J47" s="15">
        <f t="shared" si="3"/>
        <v>49.81176135592009</v>
      </c>
      <c r="K47" s="15">
        <f t="shared" si="4"/>
        <v>55.7891727186305</v>
      </c>
      <c r="L47" s="52">
        <f t="shared" si="5"/>
        <v>40.331775837644</v>
      </c>
    </row>
    <row r="48" spans="1:12" ht="12.75">
      <c r="A48" s="33">
        <v>0.34</v>
      </c>
      <c r="B48" s="40">
        <f t="shared" si="6"/>
        <v>504.0278560189791</v>
      </c>
      <c r="C48" s="51">
        <f t="shared" si="7"/>
        <v>0.5244239549973454</v>
      </c>
      <c r="D48" s="51">
        <f t="shared" si="8"/>
        <v>1.8505760450026543</v>
      </c>
      <c r="E48" s="33">
        <f t="shared" si="9"/>
        <v>0.302</v>
      </c>
      <c r="F48" s="52">
        <f t="shared" si="0"/>
        <v>221.9948539548456</v>
      </c>
      <c r="G48" s="52">
        <f t="shared" si="1"/>
        <v>36.10433265821079</v>
      </c>
      <c r="H48" s="51">
        <f t="shared" si="2"/>
        <v>0.22069835564845422</v>
      </c>
      <c r="I48" s="15">
        <f t="shared" si="10"/>
        <v>11.55469756386752</v>
      </c>
      <c r="J48" s="15">
        <f t="shared" si="3"/>
        <v>51.41840415921047</v>
      </c>
      <c r="K48" s="15">
        <f t="shared" si="4"/>
        <v>57.58861265831573</v>
      </c>
      <c r="L48" s="52">
        <f t="shared" si="5"/>
        <v>40.436852577196085</v>
      </c>
    </row>
    <row r="49" spans="1:12" ht="12.75">
      <c r="A49" s="33">
        <v>0.35</v>
      </c>
      <c r="B49" s="40">
        <f t="shared" si="6"/>
        <v>503.6307615930122</v>
      </c>
      <c r="C49" s="51">
        <f t="shared" si="7"/>
        <v>0.5288379221103144</v>
      </c>
      <c r="D49" s="51">
        <f t="shared" si="8"/>
        <v>1.8461620778896852</v>
      </c>
      <c r="E49" s="33">
        <f t="shared" si="9"/>
        <v>0.3025</v>
      </c>
      <c r="F49" s="52">
        <f t="shared" si="0"/>
        <v>221.87524777274808</v>
      </c>
      <c r="G49" s="52">
        <f t="shared" si="1"/>
        <v>36.19544361169736</v>
      </c>
      <c r="H49" s="51">
        <f t="shared" si="2"/>
        <v>0.2206374836404839</v>
      </c>
      <c r="I49" s="15">
        <f t="shared" si="10"/>
        <v>11.916651999984495</v>
      </c>
      <c r="J49" s="15">
        <f t="shared" si="3"/>
        <v>53.02910139993101</v>
      </c>
      <c r="K49" s="15">
        <f t="shared" si="4"/>
        <v>59.39259356792274</v>
      </c>
      <c r="L49" s="52">
        <f t="shared" si="5"/>
        <v>40.53889684510104</v>
      </c>
    </row>
    <row r="50" spans="1:12" ht="12.75">
      <c r="A50" s="33">
        <v>0.36</v>
      </c>
      <c r="B50" s="40">
        <f t="shared" si="6"/>
        <v>503.1959934121717</v>
      </c>
      <c r="C50" s="51">
        <f t="shared" si="7"/>
        <v>0.5332506717831241</v>
      </c>
      <c r="D50" s="51">
        <f t="shared" si="8"/>
        <v>1.8417493282168755</v>
      </c>
      <c r="E50" s="33">
        <f t="shared" si="9"/>
        <v>0.303</v>
      </c>
      <c r="F50" s="52">
        <f t="shared" si="0"/>
        <v>221.7448706857393</v>
      </c>
      <c r="G50" s="52">
        <f t="shared" si="1"/>
        <v>36.283847121338454</v>
      </c>
      <c r="H50" s="51">
        <f t="shared" si="2"/>
        <v>0.22057080070180315</v>
      </c>
      <c r="I50" s="15">
        <f t="shared" si="10"/>
        <v>12.27949047119788</v>
      </c>
      <c r="J50" s="15">
        <f t="shared" si="3"/>
        <v>54.64373259683057</v>
      </c>
      <c r="K50" s="15">
        <f t="shared" si="4"/>
        <v>61.20098050845024</v>
      </c>
      <c r="L50" s="52">
        <f t="shared" si="5"/>
        <v>40.63790877589907</v>
      </c>
    </row>
    <row r="51" spans="1:12" ht="12.75">
      <c r="A51" s="33">
        <v>0.37</v>
      </c>
      <c r="B51" s="40">
        <f t="shared" si="6"/>
        <v>502.7239389409383</v>
      </c>
      <c r="C51" s="51">
        <f t="shared" si="7"/>
        <v>0.5376620877971602</v>
      </c>
      <c r="D51" s="51">
        <f t="shared" si="8"/>
        <v>1.8373379122028395</v>
      </c>
      <c r="E51" s="33">
        <f t="shared" si="9"/>
        <v>0.3035</v>
      </c>
      <c r="F51" s="52">
        <f t="shared" si="0"/>
        <v>221.6038240362868</v>
      </c>
      <c r="G51" s="52">
        <f t="shared" si="1"/>
        <v>36.36954383185715</v>
      </c>
      <c r="H51" s="51">
        <f t="shared" si="2"/>
        <v>0.22049835652798971</v>
      </c>
      <c r="I51" s="15">
        <f t="shared" si="10"/>
        <v>12.64318590951645</v>
      </c>
      <c r="J51" s="15">
        <f t="shared" si="3"/>
        <v>56.26217729734821</v>
      </c>
      <c r="K51" s="15">
        <f t="shared" si="4"/>
        <v>63.01363857303</v>
      </c>
      <c r="L51" s="52">
        <f t="shared" si="5"/>
        <v>40.73388909168001</v>
      </c>
    </row>
    <row r="52" spans="1:12" ht="12.75">
      <c r="A52" s="33">
        <v>0.38</v>
      </c>
      <c r="B52" s="40">
        <f t="shared" si="6"/>
        <v>502.2149889097267</v>
      </c>
      <c r="C52" s="51">
        <f t="shared" si="7"/>
        <v>0.5420720549277199</v>
      </c>
      <c r="D52" s="51">
        <f t="shared" si="8"/>
        <v>1.8329279450722797</v>
      </c>
      <c r="E52" s="33">
        <f t="shared" si="9"/>
        <v>0.304</v>
      </c>
      <c r="F52" s="52">
        <f t="shared" si="0"/>
        <v>221.4522093755182</v>
      </c>
      <c r="G52" s="52">
        <f t="shared" si="1"/>
        <v>36.45253490600485</v>
      </c>
      <c r="H52" s="51">
        <f t="shared" si="2"/>
        <v>0.2204202005988981</v>
      </c>
      <c r="I52" s="15">
        <f t="shared" si="10"/>
        <v>13.0077112585765</v>
      </c>
      <c r="J52" s="15">
        <f t="shared" si="3"/>
        <v>57.884315100665425</v>
      </c>
      <c r="K52" s="15">
        <f t="shared" si="4"/>
        <v>64.83043291274528</v>
      </c>
      <c r="L52" s="52">
        <f t="shared" si="5"/>
        <v>40.826839094725436</v>
      </c>
    </row>
    <row r="53" spans="1:12" ht="12.75">
      <c r="A53" s="33">
        <v>0.39</v>
      </c>
      <c r="B53" s="40">
        <f t="shared" si="6"/>
        <v>501.66953714952064</v>
      </c>
      <c r="C53" s="51">
        <f t="shared" si="7"/>
        <v>0.5464804589396979</v>
      </c>
      <c r="D53" s="51">
        <f t="shared" si="8"/>
        <v>1.8285195410603017</v>
      </c>
      <c r="E53" s="33">
        <f t="shared" si="9"/>
        <v>0.3045</v>
      </c>
      <c r="F53" s="52">
        <f t="shared" si="0"/>
        <v>221.29012844160678</v>
      </c>
      <c r="G53" s="52">
        <f t="shared" si="1"/>
        <v>36.532822017942706</v>
      </c>
      <c r="H53" s="51">
        <f t="shared" si="2"/>
        <v>0.22033638217760965</v>
      </c>
      <c r="I53" s="15">
        <f t="shared" si="10"/>
        <v>13.373039478755926</v>
      </c>
      <c r="J53" s="15">
        <f t="shared" si="3"/>
        <v>59.510025680463876</v>
      </c>
      <c r="K53" s="15">
        <f t="shared" si="4"/>
        <v>66.65122876211954</v>
      </c>
      <c r="L53" s="52">
        <f t="shared" si="5"/>
        <v>40.91676066009583</v>
      </c>
    </row>
    <row r="54" spans="1:12" ht="12.75">
      <c r="A54" s="33">
        <v>0.4</v>
      </c>
      <c r="B54" s="40">
        <f t="shared" si="6"/>
        <v>501.0879804288619</v>
      </c>
      <c r="C54" s="51">
        <f t="shared" si="7"/>
        <v>0.5508871865832501</v>
      </c>
      <c r="D54" s="51">
        <f t="shared" si="8"/>
        <v>1.8241128134167495</v>
      </c>
      <c r="E54" s="33">
        <f t="shared" si="9"/>
        <v>0.305</v>
      </c>
      <c r="F54" s="52">
        <f t="shared" si="0"/>
        <v>221.11768313856376</v>
      </c>
      <c r="G54" s="52">
        <f t="shared" si="1"/>
        <v>36.610407346576736</v>
      </c>
      <c r="H54" s="51">
        <f t="shared" si="2"/>
        <v>0.2202469503094291</v>
      </c>
      <c r="I54" s="15">
        <f t="shared" si="10"/>
        <v>13.739143552221693</v>
      </c>
      <c r="J54" s="15">
        <f t="shared" si="3"/>
        <v>61.13918880738653</v>
      </c>
      <c r="K54" s="15">
        <f t="shared" si="4"/>
        <v>68.47589146427292</v>
      </c>
      <c r="L54" s="52">
        <f t="shared" si="5"/>
        <v>41.00365622816595</v>
      </c>
    </row>
    <row r="55" spans="1:12" ht="12.75">
      <c r="A55" s="33">
        <v>0.41</v>
      </c>
      <c r="B55" s="40">
        <f t="shared" si="6"/>
        <v>500.4707182932079</v>
      </c>
      <c r="C55" s="51">
        <f t="shared" si="7"/>
        <v>0.5552921255894386</v>
      </c>
      <c r="D55" s="51">
        <f t="shared" si="8"/>
        <v>1.8197078744105608</v>
      </c>
      <c r="E55" s="33">
        <f t="shared" si="9"/>
        <v>0.3055</v>
      </c>
      <c r="F55" s="52">
        <f t="shared" si="0"/>
        <v>220.93497551543453</v>
      </c>
      <c r="G55" s="52">
        <f t="shared" si="1"/>
        <v>36.685293568850355</v>
      </c>
      <c r="H55" s="51">
        <f t="shared" si="2"/>
        <v>0.2201519538209277</v>
      </c>
      <c r="I55" s="15">
        <f t="shared" si="10"/>
        <v>14.105996487910197</v>
      </c>
      <c r="J55" s="15">
        <f t="shared" si="3"/>
        <v>62.77168437120038</v>
      </c>
      <c r="K55" s="15">
        <f t="shared" si="4"/>
        <v>70.30428649574444</v>
      </c>
      <c r="L55" s="52">
        <f t="shared" si="5"/>
        <v>41.0875287971124</v>
      </c>
    </row>
    <row r="56" spans="1:12" ht="12.75">
      <c r="A56" s="33">
        <v>0.42</v>
      </c>
      <c r="B56" s="40">
        <f t="shared" si="6"/>
        <v>499.8181529066599</v>
      </c>
      <c r="C56" s="51">
        <f t="shared" si="7"/>
        <v>0.5596951646658572</v>
      </c>
      <c r="D56" s="51">
        <f t="shared" si="8"/>
        <v>1.8153048353341423</v>
      </c>
      <c r="E56" s="33">
        <f t="shared" si="9"/>
        <v>0.306</v>
      </c>
      <c r="F56" s="52">
        <f t="shared" si="0"/>
        <v>220.74210774589247</v>
      </c>
      <c r="G56" s="52">
        <f t="shared" si="1"/>
        <v>36.75748385299711</v>
      </c>
      <c r="H56" s="51">
        <f t="shared" si="2"/>
        <v>0.2200514413190304</v>
      </c>
      <c r="I56" s="15">
        <f t="shared" si="10"/>
        <v>14.473571326440169</v>
      </c>
      <c r="J56" s="15">
        <f t="shared" si="3"/>
        <v>64.40739240265876</v>
      </c>
      <c r="K56" s="15">
        <f t="shared" si="4"/>
        <v>72.13627949097781</v>
      </c>
      <c r="L56" s="52">
        <f t="shared" si="5"/>
        <v>41.16838191535677</v>
      </c>
    </row>
    <row r="57" spans="1:12" ht="12.75">
      <c r="A57" s="33">
        <v>0.43</v>
      </c>
      <c r="B57" s="40">
        <f t="shared" si="6"/>
        <v>499.13068889607365</v>
      </c>
      <c r="C57" s="51">
        <f t="shared" si="7"/>
        <v>0.5640961934922378</v>
      </c>
      <c r="D57" s="51">
        <f t="shared" si="8"/>
        <v>1.8109038065077616</v>
      </c>
      <c r="E57" s="33">
        <f t="shared" si="9"/>
        <v>0.3065</v>
      </c>
      <c r="F57" s="52">
        <f t="shared" si="0"/>
        <v>220.5391821082278</v>
      </c>
      <c r="G57" s="52">
        <f t="shared" si="1"/>
        <v>36.82698185175711</v>
      </c>
      <c r="H57" s="51">
        <f t="shared" si="2"/>
        <v>0.21994546119014768</v>
      </c>
      <c r="I57" s="15">
        <f t="shared" si="10"/>
        <v>14.84184114495774</v>
      </c>
      <c r="J57" s="15">
        <f t="shared" si="3"/>
        <v>66.04619309506195</v>
      </c>
      <c r="K57" s="15">
        <f t="shared" si="4"/>
        <v>73.97173626646939</v>
      </c>
      <c r="L57" s="52">
        <f t="shared" si="5"/>
        <v>41.24621967396797</v>
      </c>
    </row>
    <row r="58" spans="1:12" ht="12.75">
      <c r="A58" s="33">
        <v>0.44</v>
      </c>
      <c r="B58" s="40">
        <f t="shared" si="6"/>
        <v>498.40873319755116</v>
      </c>
      <c r="C58" s="51">
        <f t="shared" si="7"/>
        <v>0.5684951027160408</v>
      </c>
      <c r="D58" s="51">
        <f t="shared" si="8"/>
        <v>1.8065048972839586</v>
      </c>
      <c r="E58" s="33">
        <f t="shared" si="9"/>
        <v>0.307</v>
      </c>
      <c r="F58" s="52">
        <f t="shared" si="0"/>
        <v>220.32630096572507</v>
      </c>
      <c r="G58" s="52">
        <f t="shared" si="1"/>
        <v>36.89379169555981</v>
      </c>
      <c r="H58" s="51">
        <f t="shared" si="2"/>
        <v>0.2198340615993503</v>
      </c>
      <c r="I58" s="15">
        <f t="shared" si="10"/>
        <v>15.210779061913339</v>
      </c>
      <c r="J58" s="15">
        <f t="shared" si="3"/>
        <v>67.68796682551437</v>
      </c>
      <c r="K58" s="15">
        <f t="shared" si="4"/>
        <v>75.8105228445761</v>
      </c>
      <c r="L58" s="52">
        <f t="shared" si="5"/>
        <v>41.321046699026994</v>
      </c>
    </row>
    <row r="59" spans="1:12" ht="12.75">
      <c r="A59" s="33">
        <v>0.45</v>
      </c>
      <c r="B59" s="40">
        <f t="shared" si="6"/>
        <v>497.6526949053233</v>
      </c>
      <c r="C59" s="51">
        <f t="shared" si="7"/>
        <v>0.5728917839480278</v>
      </c>
      <c r="D59" s="51">
        <f t="shared" si="8"/>
        <v>1.8021082160519715</v>
      </c>
      <c r="E59" s="33">
        <f t="shared" si="9"/>
        <v>0.3075</v>
      </c>
      <c r="F59" s="52">
        <f t="shared" si="0"/>
        <v>220.10356674742664</v>
      </c>
      <c r="G59" s="52">
        <f t="shared" si="1"/>
        <v>36.957917985676616</v>
      </c>
      <c r="H59" s="51">
        <f t="shared" si="2"/>
        <v>0.21971729048958577</v>
      </c>
      <c r="I59" s="15">
        <f t="shared" si="10"/>
        <v>15.580358241770105</v>
      </c>
      <c r="J59" s="15">
        <f t="shared" si="3"/>
        <v>69.33259417587696</v>
      </c>
      <c r="K59" s="15">
        <f t="shared" si="4"/>
        <v>77.6525054769822</v>
      </c>
      <c r="L59" s="52">
        <f t="shared" si="5"/>
        <v>41.39286814395781</v>
      </c>
    </row>
    <row r="60" spans="1:12" ht="12.75">
      <c r="A60" s="33">
        <v>0.46</v>
      </c>
      <c r="B60" s="40">
        <f t="shared" si="6"/>
        <v>496.8629851230192</v>
      </c>
      <c r="C60" s="51">
        <f t="shared" si="7"/>
        <v>0.5772861297578195</v>
      </c>
      <c r="D60" s="51">
        <f t="shared" si="8"/>
        <v>1.7977138702421798</v>
      </c>
      <c r="E60" s="33">
        <f t="shared" si="9"/>
        <v>0.308</v>
      </c>
      <c r="F60" s="52">
        <f t="shared" si="0"/>
        <v>219.87108192927607</v>
      </c>
      <c r="G60" s="52">
        <f t="shared" si="1"/>
        <v>37.01936578734571</v>
      </c>
      <c r="H60" s="51">
        <f t="shared" si="2"/>
        <v>0.21959519558093665</v>
      </c>
      <c r="I60" s="15">
        <f t="shared" si="10"/>
        <v>15.950551899643562</v>
      </c>
      <c r="J60" s="15">
        <f t="shared" si="3"/>
        <v>70.97995595341385</v>
      </c>
      <c r="K60" s="15">
        <f t="shared" si="4"/>
        <v>79.49755066782352</v>
      </c>
      <c r="L60" s="52">
        <f t="shared" si="5"/>
        <v>41.4616896818272</v>
      </c>
    </row>
    <row r="61" spans="1:12" ht="12.75">
      <c r="A61" s="33">
        <v>0.47</v>
      </c>
      <c r="B61" s="40">
        <f t="shared" si="6"/>
        <v>496.0400168173293</v>
      </c>
      <c r="C61" s="51">
        <f t="shared" si="7"/>
        <v>0.5816780336694382</v>
      </c>
      <c r="D61" s="51">
        <f t="shared" si="8"/>
        <v>1.793321966330561</v>
      </c>
      <c r="E61" s="33">
        <f t="shared" si="9"/>
        <v>0.3085</v>
      </c>
      <c r="F61" s="52">
        <f t="shared" si="0"/>
        <v>219.62894901563837</v>
      </c>
      <c r="G61" s="52">
        <f t="shared" si="1"/>
        <v>37.078140622872525</v>
      </c>
      <c r="H61" s="51">
        <f t="shared" si="2"/>
        <v>0.21946782436991918</v>
      </c>
      <c r="I61" s="15">
        <f t="shared" si="10"/>
        <v>16.321333305872287</v>
      </c>
      <c r="J61" s="15">
        <f t="shared" si="3"/>
        <v>72.62993321113169</v>
      </c>
      <c r="K61" s="15">
        <f t="shared" si="4"/>
        <v>81.34552519646749</v>
      </c>
      <c r="L61" s="52">
        <f t="shared" si="5"/>
        <v>41.52751749761723</v>
      </c>
    </row>
    <row r="62" spans="1:12" ht="12.75">
      <c r="A62" s="33">
        <v>0.48</v>
      </c>
      <c r="B62" s="40">
        <f t="shared" si="6"/>
        <v>495.18420467405775</v>
      </c>
      <c r="C62" s="51">
        <f t="shared" si="7"/>
        <v>0.5860673901568365</v>
      </c>
      <c r="D62" s="51">
        <f t="shared" si="8"/>
        <v>1.7889326098431626</v>
      </c>
      <c r="E62" s="33">
        <f t="shared" si="9"/>
        <v>0.309</v>
      </c>
      <c r="F62" s="52">
        <f t="shared" si="0"/>
        <v>219.3772705211915</v>
      </c>
      <c r="G62" s="52">
        <f t="shared" si="1"/>
        <v>37.13424846470831</v>
      </c>
      <c r="H62" s="51">
        <f t="shared" si="2"/>
        <v>0.2193352241288211</v>
      </c>
      <c r="I62" s="15">
        <f t="shared" si="10"/>
        <v>16.69267579051937</v>
      </c>
      <c r="J62" s="15">
        <f t="shared" si="3"/>
        <v>74.2824072678112</v>
      </c>
      <c r="K62" s="15">
        <f t="shared" si="4"/>
        <v>83.19629613994854</v>
      </c>
      <c r="L62" s="52">
        <f t="shared" si="5"/>
        <v>41.59035828047331</v>
      </c>
    </row>
    <row r="63" spans="1:12" ht="12.75">
      <c r="A63" s="33">
        <v>0.49</v>
      </c>
      <c r="B63" s="40">
        <f t="shared" si="6"/>
        <v>494.2959649565656</v>
      </c>
      <c r="C63" s="51">
        <f t="shared" si="7"/>
        <v>0.5904540946394129</v>
      </c>
      <c r="D63" s="51">
        <f t="shared" si="8"/>
        <v>1.784545905360586</v>
      </c>
      <c r="E63" s="33">
        <f t="shared" si="9"/>
        <v>0.3095</v>
      </c>
      <c r="F63" s="52">
        <f t="shared" si="0"/>
        <v>219.11614895318587</v>
      </c>
      <c r="G63" s="52">
        <f t="shared" si="1"/>
        <v>37.18769572850969</v>
      </c>
      <c r="H63" s="51">
        <f t="shared" si="2"/>
        <v>0.21919744190507867</v>
      </c>
      <c r="I63" s="15">
        <f t="shared" si="10"/>
        <v>17.064552747804466</v>
      </c>
      <c r="J63" s="15">
        <f t="shared" si="3"/>
        <v>75.93725972772988</v>
      </c>
      <c r="K63" s="15">
        <f t="shared" si="4"/>
        <v>85.04973089505748</v>
      </c>
      <c r="L63" s="52">
        <f t="shared" si="5"/>
        <v>41.65021921593085</v>
      </c>
    </row>
    <row r="64" spans="1:12" ht="12.75">
      <c r="A64" s="33">
        <v>0.5</v>
      </c>
      <c r="B64" s="40">
        <f t="shared" si="6"/>
        <v>493.3757153666012</v>
      </c>
      <c r="C64" s="51">
        <f t="shared" si="7"/>
        <v>0.5948380434775145</v>
      </c>
      <c r="D64" s="51">
        <f t="shared" si="8"/>
        <v>1.7801619565224844</v>
      </c>
      <c r="E64" s="33">
        <f t="shared" si="9"/>
        <v>0.31</v>
      </c>
      <c r="F64" s="52">
        <f t="shared" si="0"/>
        <v>218.8456867940662</v>
      </c>
      <c r="G64" s="52">
        <f t="shared" si="1"/>
        <v>37.238489266182036</v>
      </c>
      <c r="H64" s="51">
        <f t="shared" si="2"/>
        <v>0.21905452452069152</v>
      </c>
      <c r="I64" s="15">
        <f t="shared" si="10"/>
        <v>17.436937640466287</v>
      </c>
      <c r="J64" s="15">
        <f t="shared" si="3"/>
        <v>77.59437250007498</v>
      </c>
      <c r="K64" s="15">
        <f t="shared" si="4"/>
        <v>86.90569720008399</v>
      </c>
      <c r="L64" s="52">
        <f t="shared" si="5"/>
        <v>41.70710797812389</v>
      </c>
    </row>
    <row r="65" spans="1:12" ht="12.75">
      <c r="A65" s="33">
        <v>0.51</v>
      </c>
      <c r="B65" s="40">
        <f t="shared" si="6"/>
        <v>492.4238749075144</v>
      </c>
      <c r="C65" s="51">
        <f t="shared" si="7"/>
        <v>0.5992191339679283</v>
      </c>
      <c r="D65" s="51">
        <f t="shared" si="8"/>
        <v>1.7757808660320706</v>
      </c>
      <c r="E65" s="33">
        <f t="shared" si="9"/>
        <v>0.3105</v>
      </c>
      <c r="F65" s="52">
        <f t="shared" si="0"/>
        <v>218.5659864844525</v>
      </c>
      <c r="G65" s="52">
        <f t="shared" si="1"/>
        <v>37.28663635890904</v>
      </c>
      <c r="H65" s="51">
        <f t="shared" si="2"/>
        <v>0.21890651857167465</v>
      </c>
      <c r="I65" s="15">
        <f t="shared" si="10"/>
        <v>17.809804004055376</v>
      </c>
      <c r="J65" s="15">
        <f t="shared" si="3"/>
        <v>79.25362781804643</v>
      </c>
      <c r="K65" s="15">
        <f t="shared" si="4"/>
        <v>88.764063156212</v>
      </c>
      <c r="L65" s="52">
        <f t="shared" si="5"/>
        <v>41.76103272197813</v>
      </c>
    </row>
    <row r="66" spans="1:12" ht="12.75">
      <c r="A66" s="33">
        <v>0.52</v>
      </c>
      <c r="B66" s="40">
        <f t="shared" si="6"/>
        <v>491.44086374985216</v>
      </c>
      <c r="C66" s="51">
        <f t="shared" si="7"/>
        <v>0.6035972643393618</v>
      </c>
      <c r="D66" s="51">
        <f t="shared" si="8"/>
        <v>1.7714027356606372</v>
      </c>
      <c r="E66" s="33">
        <f t="shared" si="9"/>
        <v>0.311</v>
      </c>
      <c r="F66" s="52">
        <f t="shared" si="0"/>
        <v>218.277150406475</v>
      </c>
      <c r="G66" s="52">
        <f t="shared" si="1"/>
        <v>37.33214471017142</v>
      </c>
      <c r="H66" s="51">
        <f t="shared" si="2"/>
        <v>0.2187534704275462</v>
      </c>
      <c r="I66" s="15">
        <f t="shared" si="10"/>
        <v>18.18312545115709</v>
      </c>
      <c r="J66" s="15">
        <f t="shared" si="3"/>
        <v>80.91490825764905</v>
      </c>
      <c r="K66" s="15">
        <f t="shared" si="4"/>
        <v>90.62469724856695</v>
      </c>
      <c r="L66" s="52">
        <f t="shared" si="5"/>
        <v>41.812002075391995</v>
      </c>
    </row>
    <row r="67" spans="1:12" ht="12.75">
      <c r="A67" s="33">
        <v>0.53</v>
      </c>
      <c r="B67" s="40">
        <f t="shared" si="6"/>
        <v>490.42710309932556</v>
      </c>
      <c r="C67" s="51">
        <f t="shared" si="7"/>
        <v>0.6079723337479127</v>
      </c>
      <c r="D67" s="51">
        <f t="shared" si="8"/>
        <v>1.7670276662520863</v>
      </c>
      <c r="E67" s="33">
        <f t="shared" si="9"/>
        <v>0.3115</v>
      </c>
      <c r="F67" s="52">
        <f t="shared" si="0"/>
        <v>217.97928086745873</v>
      </c>
      <c r="G67" s="52">
        <f t="shared" si="1"/>
        <v>37.37502243875687</v>
      </c>
      <c r="H67" s="51">
        <f t="shared" si="2"/>
        <v>0.218595426230852</v>
      </c>
      <c r="I67" s="15">
        <f t="shared" si="10"/>
        <v>18.556875675544656</v>
      </c>
      <c r="J67" s="15">
        <f t="shared" si="3"/>
        <v>82.57809675617372</v>
      </c>
      <c r="K67" s="15">
        <f t="shared" si="4"/>
        <v>92.48746836691457</v>
      </c>
      <c r="L67" s="52">
        <f t="shared" si="5"/>
        <v>41.8600251314077</v>
      </c>
    </row>
    <row r="68" spans="1:12" ht="12.75">
      <c r="A68" s="33">
        <v>0.54</v>
      </c>
      <c r="B68" s="40">
        <f t="shared" si="6"/>
        <v>489.3830150671504</v>
      </c>
      <c r="C68" s="51">
        <f t="shared" si="7"/>
        <v>0.6123442422725297</v>
      </c>
      <c r="D68" s="51">
        <f t="shared" si="8"/>
        <v>1.7626557577274693</v>
      </c>
      <c r="E68" s="33">
        <f t="shared" si="9"/>
        <v>0.312</v>
      </c>
      <c r="F68" s="52">
        <f t="shared" si="0"/>
        <v>217.67248008395458</v>
      </c>
      <c r="G68" s="52">
        <f t="shared" si="1"/>
        <v>37.41527807176438</v>
      </c>
      <c r="H68" s="51">
        <f t="shared" si="2"/>
        <v>0.21843243189672368</v>
      </c>
      <c r="I68" s="15">
        <f t="shared" si="10"/>
        <v>18.9310284562623</v>
      </c>
      <c r="J68" s="15">
        <f t="shared" si="3"/>
        <v>84.24307663036724</v>
      </c>
      <c r="K68" s="15">
        <f t="shared" si="4"/>
        <v>94.35224582601131</v>
      </c>
      <c r="L68" s="52">
        <f t="shared" si="5"/>
        <v>41.9051114403761</v>
      </c>
    </row>
    <row r="69" spans="1:12" ht="12.75">
      <c r="A69" s="33">
        <v>0.55</v>
      </c>
      <c r="B69" s="40">
        <f t="shared" si="6"/>
        <v>488.3090225427435</v>
      </c>
      <c r="C69" s="51">
        <f t="shared" si="7"/>
        <v>0.6167128909104642</v>
      </c>
      <c r="D69" s="51">
        <f t="shared" si="8"/>
        <v>1.758287109089535</v>
      </c>
      <c r="E69" s="33">
        <f t="shared" si="9"/>
        <v>0.3125</v>
      </c>
      <c r="F69" s="52">
        <f t="shared" si="0"/>
        <v>217.3568501661104</v>
      </c>
      <c r="G69" s="52">
        <f t="shared" si="1"/>
        <v>37.45292053760456</v>
      </c>
      <c r="H69" s="51">
        <f t="shared" si="2"/>
        <v>0.21826453311247193</v>
      </c>
      <c r="I69" s="15">
        <f t="shared" si="10"/>
        <v>19.305557661638346</v>
      </c>
      <c r="J69" s="15">
        <f t="shared" si="3"/>
        <v>85.90973159429065</v>
      </c>
      <c r="K69" s="15">
        <f t="shared" si="4"/>
        <v>96.21889938560554</v>
      </c>
      <c r="L69" s="52">
        <f t="shared" si="5"/>
        <v>41.94727100211711</v>
      </c>
    </row>
    <row r="70" spans="1:12" ht="12.75">
      <c r="A70" s="33">
        <v>0.56</v>
      </c>
      <c r="B70" s="40">
        <f t="shared" si="6"/>
        <v>487.2055490687771</v>
      </c>
      <c r="C70" s="51">
        <f t="shared" si="7"/>
        <v>0.6210781815727137</v>
      </c>
      <c r="D70" s="51">
        <f t="shared" si="8"/>
        <v>1.7539218184272856</v>
      </c>
      <c r="E70" s="33">
        <f t="shared" si="9"/>
        <v>0.313</v>
      </c>
      <c r="F70" s="52">
        <f t="shared" si="0"/>
        <v>217.03249310237996</v>
      </c>
      <c r="G70" s="52">
        <f t="shared" si="1"/>
        <v>37.48795915899912</v>
      </c>
      <c r="H70" s="51">
        <f t="shared" si="2"/>
        <v>0.2180917753372126</v>
      </c>
      <c r="I70" s="15">
        <f t="shared" si="10"/>
        <v>19.680437253228337</v>
      </c>
      <c r="J70" s="15">
        <f t="shared" si="3"/>
        <v>87.5779457768661</v>
      </c>
      <c r="K70" s="15">
        <f t="shared" si="4"/>
        <v>98.08729927009004</v>
      </c>
      <c r="L70" s="52">
        <f t="shared" si="5"/>
        <v>41.98651425807902</v>
      </c>
    </row>
    <row r="71" spans="1:12" ht="12.75">
      <c r="A71" s="33">
        <v>0.57</v>
      </c>
      <c r="B71" s="40">
        <f t="shared" si="6"/>
        <v>486.07301871857493</v>
      </c>
      <c r="C71" s="51">
        <f t="shared" si="7"/>
        <v>0.625440017079458</v>
      </c>
      <c r="D71" s="51">
        <f t="shared" si="8"/>
        <v>1.7495599829205413</v>
      </c>
      <c r="E71" s="33">
        <f t="shared" si="9"/>
        <v>0.3135</v>
      </c>
      <c r="F71" s="52">
        <f t="shared" si="0"/>
        <v>216.69951074456407</v>
      </c>
      <c r="G71" s="52">
        <f t="shared" si="1"/>
        <v>37.520403645981204</v>
      </c>
      <c r="H71" s="51">
        <f t="shared" si="2"/>
        <v>0.21791420380152512</v>
      </c>
      <c r="I71" s="15">
        <f t="shared" si="10"/>
        <v>20.05564128968815</v>
      </c>
      <c r="J71" s="15">
        <f t="shared" si="3"/>
        <v>89.24760373911228</v>
      </c>
      <c r="K71" s="15">
        <f t="shared" si="4"/>
        <v>99.95731618780576</v>
      </c>
      <c r="L71" s="52">
        <f t="shared" si="5"/>
        <v>42.022852083498954</v>
      </c>
    </row>
    <row r="72" spans="1:12" ht="12.75">
      <c r="A72" s="33">
        <v>0.58</v>
      </c>
      <c r="B72" s="40">
        <f t="shared" si="6"/>
        <v>484.9118559758433</v>
      </c>
      <c r="C72" s="51">
        <f t="shared" si="7"/>
        <v>0.6297983011554884</v>
      </c>
      <c r="D72" s="51">
        <f t="shared" si="8"/>
        <v>1.7452016988445107</v>
      </c>
      <c r="E72" s="33">
        <f t="shared" si="9"/>
        <v>0.314</v>
      </c>
      <c r="F72" s="52">
        <f t="shared" si="0"/>
        <v>216.35800479318033</v>
      </c>
      <c r="G72" s="52">
        <f t="shared" si="1"/>
        <v>37.550264088899205</v>
      </c>
      <c r="H72" s="51">
        <f t="shared" si="2"/>
        <v>0.2177318635071439</v>
      </c>
      <c r="I72" s="15">
        <f t="shared" si="10"/>
        <v>20.431143930577143</v>
      </c>
      <c r="J72" s="15">
        <f t="shared" si="3"/>
        <v>90.91859049106829</v>
      </c>
      <c r="K72" s="15">
        <f t="shared" si="4"/>
        <v>101.82882134999649</v>
      </c>
      <c r="L72" s="52">
        <f t="shared" si="5"/>
        <v>42.056295779567115</v>
      </c>
    </row>
    <row r="73" spans="1:12" ht="12.75">
      <c r="A73" s="33">
        <v>0.59</v>
      </c>
      <c r="B73" s="40">
        <f t="shared" si="6"/>
        <v>483.72248561672893</v>
      </c>
      <c r="C73" s="51">
        <f t="shared" si="7"/>
        <v>0.6341529384256313</v>
      </c>
      <c r="D73" s="51">
        <f t="shared" si="8"/>
        <v>1.7408470615743679</v>
      </c>
      <c r="E73" s="33">
        <f t="shared" si="9"/>
        <v>0.3145</v>
      </c>
      <c r="F73" s="52">
        <f t="shared" si="0"/>
        <v>216.00807678315724</v>
      </c>
      <c r="G73" s="52">
        <f t="shared" si="1"/>
        <v>37.577550951426254</v>
      </c>
      <c r="H73" s="51">
        <f t="shared" si="2"/>
        <v>0.21754479922668002</v>
      </c>
      <c r="I73" s="15">
        <f t="shared" si="10"/>
        <v>20.806919440091406</v>
      </c>
      <c r="J73" s="15">
        <f t="shared" si="3"/>
        <v>92.59079150840675</v>
      </c>
      <c r="K73" s="15">
        <f t="shared" si="4"/>
        <v>103.70168648941558</v>
      </c>
      <c r="L73" s="52">
        <f t="shared" si="5"/>
        <v>42.08685706559741</v>
      </c>
    </row>
    <row r="74" spans="1:12" ht="12.75">
      <c r="A74" s="33">
        <v>0.6</v>
      </c>
      <c r="B74" s="40">
        <f t="shared" si="6"/>
        <v>482.50533259418734</v>
      </c>
      <c r="C74" s="51">
        <f t="shared" si="7"/>
        <v>0.6385038344101649</v>
      </c>
      <c r="D74" s="51">
        <f t="shared" si="8"/>
        <v>1.7364961655898343</v>
      </c>
      <c r="E74" s="33">
        <f t="shared" si="9"/>
        <v>0.315</v>
      </c>
      <c r="F74" s="52">
        <f t="shared" si="0"/>
        <v>215.6498280698479</v>
      </c>
      <c r="G74" s="52">
        <f t="shared" si="1"/>
        <v>37.60227506357739</v>
      </c>
      <c r="H74" s="51">
        <f t="shared" si="2"/>
        <v>0.21735305550337408</v>
      </c>
      <c r="I74" s="15">
        <f t="shared" si="10"/>
        <v>21.18294219072718</v>
      </c>
      <c r="J74" s="15">
        <f t="shared" si="3"/>
        <v>94.26409274873595</v>
      </c>
      <c r="K74" s="15">
        <f t="shared" si="4"/>
        <v>105.57578387858428</v>
      </c>
      <c r="L74" s="52">
        <f t="shared" si="5"/>
        <v>42.11454807120668</v>
      </c>
    </row>
    <row r="75" spans="1:12" ht="12.75">
      <c r="A75" s="33">
        <v>0.61</v>
      </c>
      <c r="B75" s="40">
        <f t="shared" si="6"/>
        <v>481.2608219246543</v>
      </c>
      <c r="C75" s="51">
        <f t="shared" si="7"/>
        <v>0.6428508955202323</v>
      </c>
      <c r="D75" s="51">
        <f t="shared" si="8"/>
        <v>1.7321491044797668</v>
      </c>
      <c r="E75" s="33">
        <f t="shared" si="9"/>
        <v>0.3155</v>
      </c>
      <c r="F75" s="52">
        <f t="shared" si="0"/>
        <v>215.2833598153598</v>
      </c>
      <c r="G75" s="52">
        <f t="shared" si="1"/>
        <v>37.6244476147365</v>
      </c>
      <c r="H75" s="51">
        <f t="shared" si="2"/>
        <v>0.21715667665087884</v>
      </c>
      <c r="I75" s="15">
        <f t="shared" si="10"/>
        <v>21.559186666874545</v>
      </c>
      <c r="J75" s="15">
        <f t="shared" si="3"/>
        <v>95.93838066759173</v>
      </c>
      <c r="K75" s="15">
        <f t="shared" si="4"/>
        <v>107.45098634770275</v>
      </c>
      <c r="L75" s="52">
        <f t="shared" si="5"/>
        <v>42.13938132850489</v>
      </c>
    </row>
    <row r="76" spans="1:12" ht="12.75">
      <c r="A76" s="33">
        <v>0.62</v>
      </c>
      <c r="B76" s="40">
        <f t="shared" si="6"/>
        <v>479.9893785770055</v>
      </c>
      <c r="C76" s="51">
        <f t="shared" si="7"/>
        <v>0.64719402905325</v>
      </c>
      <c r="D76" s="51">
        <f t="shared" si="8"/>
        <v>1.7278059709467493</v>
      </c>
      <c r="E76" s="33">
        <f t="shared" si="9"/>
        <v>0.316</v>
      </c>
      <c r="F76" s="52">
        <f t="shared" si="0"/>
        <v>214.90877297519623</v>
      </c>
      <c r="G76" s="52">
        <f t="shared" si="1"/>
        <v>37.64408014669546</v>
      </c>
      <c r="H76" s="51">
        <f t="shared" si="2"/>
        <v>0.21695570675307116</v>
      </c>
      <c r="I76" s="15">
        <f t="shared" si="10"/>
        <v>21.9356274683415</v>
      </c>
      <c r="J76" s="15">
        <f t="shared" si="3"/>
        <v>97.61354223411968</v>
      </c>
      <c r="K76" s="15">
        <f t="shared" si="4"/>
        <v>109.32716730221405</v>
      </c>
      <c r="L76" s="52">
        <f t="shared" si="5"/>
        <v>42.16136976429892</v>
      </c>
    </row>
    <row r="77" spans="1:12" ht="12.75">
      <c r="A77" s="33">
        <v>0.63</v>
      </c>
      <c r="B77" s="40">
        <f t="shared" si="6"/>
        <v>478.6914273637931</v>
      </c>
      <c r="C77" s="51">
        <f t="shared" si="7"/>
        <v>0.6515331431883113</v>
      </c>
      <c r="D77" s="51">
        <f t="shared" si="8"/>
        <v>1.7234668568116878</v>
      </c>
      <c r="E77" s="33">
        <f t="shared" si="9"/>
        <v>0.3165</v>
      </c>
      <c r="F77" s="52">
        <f t="shared" si="0"/>
        <v>214.52616828520522</v>
      </c>
      <c r="G77" s="52">
        <f t="shared" si="1"/>
        <v>37.661184546706934</v>
      </c>
      <c r="H77" s="51">
        <f t="shared" si="2"/>
        <v>0.2167501896638926</v>
      </c>
      <c r="I77" s="15">
        <f t="shared" si="10"/>
        <v>22.312239313808572</v>
      </c>
      <c r="J77" s="15">
        <f t="shared" si="3"/>
        <v>99.28946494644815</v>
      </c>
      <c r="K77" s="15">
        <f t="shared" si="4"/>
        <v>111.20420074002193</v>
      </c>
      <c r="L77" s="52">
        <f t="shared" si="5"/>
        <v>42.18052669231177</v>
      </c>
    </row>
    <row r="78" spans="1:12" ht="12.75">
      <c r="A78" s="33">
        <v>0.64</v>
      </c>
      <c r="B78" s="40">
        <f t="shared" si="6"/>
        <v>477.36739283474185</v>
      </c>
      <c r="C78" s="51">
        <f t="shared" si="7"/>
        <v>0.6558681469815892</v>
      </c>
      <c r="D78" s="51">
        <f t="shared" si="8"/>
        <v>1.7191318530184099</v>
      </c>
      <c r="E78" s="33">
        <f t="shared" si="9"/>
        <v>0.317</v>
      </c>
      <c r="F78" s="52">
        <f aca="true" t="shared" si="11" ref="F78:F141">($H$5*(2*(($H$2/2)^2-(C78/2)^2)+(C78*D78))/(E78/2)^2)</f>
        <v>214.1356462488318</v>
      </c>
      <c r="G78" s="52">
        <f aca="true" t="shared" si="12" ref="G78:G141">3.1416*B78*(E78/2)^2</f>
        <v>37.675773040553175</v>
      </c>
      <c r="H78" s="51">
        <f aca="true" t="shared" si="13" ref="H78:H141">$D$4*B78^$D$5</f>
        <v>0.21654016900721829</v>
      </c>
      <c r="I78" s="15">
        <f t="shared" si="10"/>
        <v>22.688997044214105</v>
      </c>
      <c r="J78" s="15">
        <f aca="true" t="shared" si="14" ref="J78:J141">I78*4.45</f>
        <v>100.96603684675277</v>
      </c>
      <c r="K78" s="15">
        <f aca="true" t="shared" si="15" ref="K78:K141">J78*$H$8</f>
        <v>113.08196126836312</v>
      </c>
      <c r="L78" s="52">
        <f aca="true" t="shared" si="16" ref="L78:L141">G78*$H$8</f>
        <v>42.19686580541956</v>
      </c>
    </row>
    <row r="79" spans="1:12" ht="12.75">
      <c r="A79" s="33">
        <v>0.65</v>
      </c>
      <c r="B79" s="40">
        <f aca="true" t="shared" si="17" ref="B79:B142">F79*$D$2*$D$3*H78</f>
        <v>476.0176991724952</v>
      </c>
      <c r="C79" s="51">
        <f aca="true" t="shared" si="18" ref="C79:C142">C78+0.01*(2*H78)</f>
        <v>0.6601989503617336</v>
      </c>
      <c r="D79" s="51">
        <f aca="true" t="shared" si="19" ref="D79:D142">D78-0.01*(2*H78)</f>
        <v>1.7148010496382655</v>
      </c>
      <c r="E79" s="33">
        <f aca="true" t="shared" si="20" ref="E79:E142">E78+(0.01*$H$7)</f>
        <v>0.3175</v>
      </c>
      <c r="F79" s="52">
        <f t="shared" si="11"/>
        <v>213.7373071246697</v>
      </c>
      <c r="G79" s="52">
        <f t="shared" si="12"/>
        <v>37.68785818563265</v>
      </c>
      <c r="H79" s="51">
        <f t="shared" si="13"/>
        <v>0.2163256881767527</v>
      </c>
      <c r="I79" s="15">
        <f aca="true" t="shared" si="21" ref="I79:I142">G79*0.01+I78</f>
        <v>23.065875626070433</v>
      </c>
      <c r="J79" s="15">
        <f t="shared" si="14"/>
        <v>102.64314653601343</v>
      </c>
      <c r="K79" s="15">
        <f t="shared" si="15"/>
        <v>114.96032412033506</v>
      </c>
      <c r="L79" s="52">
        <f t="shared" si="16"/>
        <v>42.21040116790857</v>
      </c>
    </row>
    <row r="80" spans="1:12" ht="12.75">
      <c r="A80" s="33">
        <v>0.66</v>
      </c>
      <c r="B80" s="40">
        <f t="shared" si="17"/>
        <v>474.64277009059134</v>
      </c>
      <c r="C80" s="51">
        <f t="shared" si="18"/>
        <v>0.6645254641252687</v>
      </c>
      <c r="D80" s="51">
        <f t="shared" si="19"/>
        <v>1.7104745358747304</v>
      </c>
      <c r="E80" s="33">
        <f t="shared" si="20"/>
        <v>0.318</v>
      </c>
      <c r="F80" s="52">
        <f t="shared" si="11"/>
        <v>213.33125091430827</v>
      </c>
      <c r="G80" s="52">
        <f t="shared" si="12"/>
        <v>37.697452864066214</v>
      </c>
      <c r="H80" s="51">
        <f t="shared" si="13"/>
        <v>0.21610679033595317</v>
      </c>
      <c r="I80" s="15">
        <f t="shared" si="21"/>
        <v>23.442850154711095</v>
      </c>
      <c r="J80" s="15">
        <f t="shared" si="14"/>
        <v>104.32068318846437</v>
      </c>
      <c r="K80" s="15">
        <f t="shared" si="15"/>
        <v>116.83916517108011</v>
      </c>
      <c r="L80" s="52">
        <f t="shared" si="16"/>
        <v>42.221147207754164</v>
      </c>
    </row>
    <row r="81" spans="1:12" ht="12.75">
      <c r="A81" s="33">
        <v>0.67</v>
      </c>
      <c r="B81" s="40">
        <f t="shared" si="17"/>
        <v>473.2430287336582</v>
      </c>
      <c r="C81" s="51">
        <f t="shared" si="18"/>
        <v>0.6688475999319877</v>
      </c>
      <c r="D81" s="51">
        <f t="shared" si="19"/>
        <v>1.7061524000680113</v>
      </c>
      <c r="E81" s="33">
        <f t="shared" si="20"/>
        <v>0.3185</v>
      </c>
      <c r="F81" s="52">
        <f t="shared" si="11"/>
        <v>212.9175773504708</v>
      </c>
      <c r="G81" s="52">
        <f t="shared" si="12"/>
        <v>37.704570275824814</v>
      </c>
      <c r="H81" s="51">
        <f t="shared" si="13"/>
        <v>0.21588351841797848</v>
      </c>
      <c r="I81" s="15">
        <f t="shared" si="21"/>
        <v>23.819895857469344</v>
      </c>
      <c r="J81" s="15">
        <f t="shared" si="14"/>
        <v>105.99853656573859</v>
      </c>
      <c r="K81" s="15">
        <f t="shared" si="15"/>
        <v>118.71836095362723</v>
      </c>
      <c r="L81" s="52">
        <f t="shared" si="16"/>
        <v>42.22911870892379</v>
      </c>
    </row>
    <row r="82" spans="1:12" ht="12.75">
      <c r="A82" s="33">
        <v>0.68</v>
      </c>
      <c r="B82" s="40">
        <f t="shared" si="17"/>
        <v>471.8188975798072</v>
      </c>
      <c r="C82" s="51">
        <f t="shared" si="18"/>
        <v>0.6731652703003473</v>
      </c>
      <c r="D82" s="51">
        <f t="shared" si="19"/>
        <v>1.7018347296996517</v>
      </c>
      <c r="E82" s="33">
        <f t="shared" si="20"/>
        <v>0.319</v>
      </c>
      <c r="F82" s="52">
        <f t="shared" si="11"/>
        <v>212.49638588543976</v>
      </c>
      <c r="G82" s="52">
        <f t="shared" si="12"/>
        <v>37.70922393188037</v>
      </c>
      <c r="H82" s="51">
        <f t="shared" si="13"/>
        <v>0.21565591512566426</v>
      </c>
      <c r="I82" s="15">
        <f t="shared" si="21"/>
        <v>24.196988096788147</v>
      </c>
      <c r="J82" s="15">
        <f t="shared" si="14"/>
        <v>107.67659703070726</v>
      </c>
      <c r="K82" s="15">
        <f t="shared" si="15"/>
        <v>120.59778867439213</v>
      </c>
      <c r="L82" s="52">
        <f t="shared" si="16"/>
        <v>42.23433080370602</v>
      </c>
    </row>
    <row r="83" spans="1:12" ht="12.75">
      <c r="A83" s="33">
        <v>0.69</v>
      </c>
      <c r="B83" s="40">
        <f t="shared" si="17"/>
        <v>470.3707983452116</v>
      </c>
      <c r="C83" s="51">
        <f t="shared" si="18"/>
        <v>0.6774783886028606</v>
      </c>
      <c r="D83" s="51">
        <f t="shared" si="19"/>
        <v>1.6975216113971383</v>
      </c>
      <c r="E83" s="33">
        <f t="shared" si="20"/>
        <v>0.3195</v>
      </c>
      <c r="F83" s="52">
        <f t="shared" si="11"/>
        <v>212.06777567976573</v>
      </c>
      <c r="G83" s="52">
        <f t="shared" si="12"/>
        <v>37.711427647381456</v>
      </c>
      <c r="H83" s="51">
        <f t="shared" si="13"/>
        <v>0.2154240229315228</v>
      </c>
      <c r="I83" s="15">
        <f t="shared" si="21"/>
        <v>24.57410237326196</v>
      </c>
      <c r="J83" s="15">
        <f t="shared" si="14"/>
        <v>109.35475556101574</v>
      </c>
      <c r="K83" s="15">
        <f t="shared" si="15"/>
        <v>122.47732622833763</v>
      </c>
      <c r="L83" s="52">
        <f t="shared" si="16"/>
        <v>42.23679896506724</v>
      </c>
    </row>
    <row r="84" spans="1:12" ht="12.75">
      <c r="A84" s="33">
        <v>0.7</v>
      </c>
      <c r="B84" s="40">
        <f t="shared" si="17"/>
        <v>468.8991518908528</v>
      </c>
      <c r="C84" s="51">
        <f t="shared" si="18"/>
        <v>0.681786869061491</v>
      </c>
      <c r="D84" s="51">
        <f t="shared" si="19"/>
        <v>1.693213130938508</v>
      </c>
      <c r="E84" s="33">
        <f t="shared" si="20"/>
        <v>0.32</v>
      </c>
      <c r="F84" s="52">
        <f t="shared" si="11"/>
        <v>211.63184559125534</v>
      </c>
      <c r="G84" s="52">
        <f t="shared" si="12"/>
        <v>37.71119553485576</v>
      </c>
      <c r="H84" s="51">
        <f t="shared" si="13"/>
        <v>0.2151878840777675</v>
      </c>
      <c r="I84" s="15">
        <f t="shared" si="21"/>
        <v>24.95121432861052</v>
      </c>
      <c r="J84" s="15">
        <f t="shared" si="14"/>
        <v>111.0329037623168</v>
      </c>
      <c r="K84" s="15">
        <f t="shared" si="15"/>
        <v>124.35685221379484</v>
      </c>
      <c r="L84" s="52">
        <f t="shared" si="16"/>
        <v>42.23653899903846</v>
      </c>
    </row>
    <row r="85" spans="1:12" ht="12.75">
      <c r="A85" s="33">
        <v>0.71</v>
      </c>
      <c r="B85" s="40">
        <f t="shared" si="17"/>
        <v>467.4043781314143</v>
      </c>
      <c r="C85" s="51">
        <f t="shared" si="18"/>
        <v>0.6860906267430463</v>
      </c>
      <c r="D85" s="51">
        <f t="shared" si="19"/>
        <v>1.6889093732569525</v>
      </c>
      <c r="E85" s="33">
        <f t="shared" si="20"/>
        <v>0.3205</v>
      </c>
      <c r="F85" s="52">
        <f t="shared" si="11"/>
        <v>211.18869416423502</v>
      </c>
      <c r="G85" s="52">
        <f t="shared" si="12"/>
        <v>37.708541997440534</v>
      </c>
      <c r="H85" s="51">
        <f t="shared" si="13"/>
        <v>0.214947540576362</v>
      </c>
      <c r="I85" s="15">
        <f t="shared" si="21"/>
        <v>25.328299748584925</v>
      </c>
      <c r="J85" s="15">
        <f t="shared" si="14"/>
        <v>112.71093388120292</v>
      </c>
      <c r="K85" s="15">
        <f t="shared" si="15"/>
        <v>126.23624594694728</v>
      </c>
      <c r="L85" s="52">
        <f t="shared" si="16"/>
        <v>42.233567037133405</v>
      </c>
    </row>
    <row r="86" spans="1:12" ht="12.75">
      <c r="A86" s="33">
        <v>0.72</v>
      </c>
      <c r="B86" s="40">
        <f t="shared" si="17"/>
        <v>465.88689594630847</v>
      </c>
      <c r="C86" s="51">
        <f t="shared" si="18"/>
        <v>0.6903895775545735</v>
      </c>
      <c r="D86" s="51">
        <f t="shared" si="19"/>
        <v>1.6846104224454252</v>
      </c>
      <c r="E86" s="33">
        <f t="shared" si="20"/>
        <v>0.321</v>
      </c>
      <c r="F86" s="52">
        <f t="shared" si="11"/>
        <v>210.7384196190856</v>
      </c>
      <c r="G86" s="52">
        <f t="shared" si="12"/>
        <v>37.70348172214289</v>
      </c>
      <c r="H86" s="51">
        <f t="shared" si="13"/>
        <v>0.21470303420909131</v>
      </c>
      <c r="I86" s="15">
        <f t="shared" si="21"/>
        <v>25.705334565806353</v>
      </c>
      <c r="J86" s="15">
        <f t="shared" si="14"/>
        <v>114.38873881783827</v>
      </c>
      <c r="K86" s="15">
        <f t="shared" si="15"/>
        <v>128.11538747597888</v>
      </c>
      <c r="L86" s="52">
        <f t="shared" si="16"/>
        <v>42.22789952880004</v>
      </c>
    </row>
    <row r="87" spans="1:12" ht="12.75">
      <c r="A87" s="33">
        <v>0.73</v>
      </c>
      <c r="B87" s="40">
        <f t="shared" si="17"/>
        <v>464.3471230928145</v>
      </c>
      <c r="C87" s="51">
        <f t="shared" si="18"/>
        <v>0.6946836382387553</v>
      </c>
      <c r="D87" s="51">
        <f t="shared" si="19"/>
        <v>1.6803163617612433</v>
      </c>
      <c r="E87" s="33">
        <f t="shared" si="20"/>
        <v>0.3215</v>
      </c>
      <c r="F87" s="52">
        <f t="shared" si="11"/>
        <v>210.28111984204554</v>
      </c>
      <c r="G87" s="52">
        <f t="shared" si="12"/>
        <v>37.69602967313127</v>
      </c>
      <c r="H87" s="51">
        <f t="shared" si="13"/>
        <v>0.21445440652765782</v>
      </c>
      <c r="I87" s="15">
        <f t="shared" si="21"/>
        <v>26.082294862537665</v>
      </c>
      <c r="J87" s="15">
        <f t="shared" si="14"/>
        <v>116.06621213829261</v>
      </c>
      <c r="K87" s="15">
        <f t="shared" si="15"/>
        <v>129.99415759488775</v>
      </c>
      <c r="L87" s="52">
        <f t="shared" si="16"/>
        <v>42.21955323390703</v>
      </c>
    </row>
    <row r="88" spans="1:12" ht="12.75">
      <c r="A88" s="33">
        <v>0.74</v>
      </c>
      <c r="B88" s="40">
        <f t="shared" si="17"/>
        <v>462.7854761213134</v>
      </c>
      <c r="C88" s="51">
        <f t="shared" si="18"/>
        <v>0.6989727263693085</v>
      </c>
      <c r="D88" s="51">
        <f t="shared" si="19"/>
        <v>1.6760272736306903</v>
      </c>
      <c r="E88" s="33">
        <f t="shared" si="20"/>
        <v>0.322</v>
      </c>
      <c r="F88" s="52">
        <f t="shared" si="11"/>
        <v>209.81689237527726</v>
      </c>
      <c r="G88" s="52">
        <f t="shared" si="12"/>
        <v>37.68620108505984</v>
      </c>
      <c r="H88" s="51">
        <f t="shared" si="13"/>
        <v>0.21420169885379817</v>
      </c>
      <c r="I88" s="15">
        <f t="shared" si="21"/>
        <v>26.459156873388263</v>
      </c>
      <c r="J88" s="15">
        <f t="shared" si="14"/>
        <v>117.74324808657778</v>
      </c>
      <c r="K88" s="15">
        <f t="shared" si="15"/>
        <v>131.87243785696714</v>
      </c>
      <c r="L88" s="52">
        <f t="shared" si="16"/>
        <v>42.20854521526703</v>
      </c>
    </row>
    <row r="89" spans="1:12" ht="12.75">
      <c r="A89" s="33">
        <v>0.75</v>
      </c>
      <c r="B89" s="40">
        <f t="shared" si="17"/>
        <v>461.2023702925942</v>
      </c>
      <c r="C89" s="51">
        <f t="shared" si="18"/>
        <v>0.7032567603463845</v>
      </c>
      <c r="D89" s="51">
        <f t="shared" si="19"/>
        <v>1.6717432396536143</v>
      </c>
      <c r="E89" s="33">
        <f t="shared" si="20"/>
        <v>0.3225</v>
      </c>
      <c r="F89" s="52">
        <f t="shared" si="11"/>
        <v>209.34583440719365</v>
      </c>
      <c r="G89" s="52">
        <f t="shared" si="12"/>
        <v>37.67401145642674</v>
      </c>
      <c r="H89" s="51">
        <f t="shared" si="13"/>
        <v>0.21394495227942256</v>
      </c>
      <c r="I89" s="15">
        <f t="shared" si="21"/>
        <v>26.83589698795253</v>
      </c>
      <c r="J89" s="15">
        <f t="shared" si="14"/>
        <v>119.41974159638876</v>
      </c>
      <c r="K89" s="15">
        <f t="shared" si="15"/>
        <v>133.75011058795542</v>
      </c>
      <c r="L89" s="52">
        <f t="shared" si="16"/>
        <v>42.194892831197954</v>
      </c>
    </row>
    <row r="90" spans="1:12" ht="12.75">
      <c r="A90" s="33">
        <v>0.76</v>
      </c>
      <c r="B90" s="40">
        <f t="shared" si="17"/>
        <v>459.59821949721885</v>
      </c>
      <c r="C90" s="51">
        <f t="shared" si="18"/>
        <v>0.7075356593919729</v>
      </c>
      <c r="D90" s="51">
        <f t="shared" si="19"/>
        <v>1.6674643406080258</v>
      </c>
      <c r="E90" s="33">
        <f t="shared" si="20"/>
        <v>0.323</v>
      </c>
      <c r="F90" s="52">
        <f t="shared" si="11"/>
        <v>208.86804276304136</v>
      </c>
      <c r="G90" s="52">
        <f t="shared" si="12"/>
        <v>37.65947654296817</v>
      </c>
      <c r="H90" s="51">
        <f t="shared" si="13"/>
        <v>0.21368420766677618</v>
      </c>
      <c r="I90" s="15">
        <f t="shared" si="21"/>
        <v>27.212491753382213</v>
      </c>
      <c r="J90" s="15">
        <f t="shared" si="14"/>
        <v>121.09558830255085</v>
      </c>
      <c r="K90" s="15">
        <f t="shared" si="15"/>
        <v>135.62705889885697</v>
      </c>
      <c r="L90" s="52">
        <f t="shared" si="16"/>
        <v>42.178613728124354</v>
      </c>
    </row>
    <row r="91" spans="1:12" ht="12.75">
      <c r="A91" s="33">
        <v>0.77</v>
      </c>
      <c r="B91" s="40">
        <f t="shared" si="17"/>
        <v>457.97343617692167</v>
      </c>
      <c r="C91" s="51">
        <f t="shared" si="18"/>
        <v>0.7118093435453084</v>
      </c>
      <c r="D91" s="51">
        <f t="shared" si="19"/>
        <v>1.6631906564546903</v>
      </c>
      <c r="E91" s="33">
        <f t="shared" si="20"/>
        <v>0.3235</v>
      </c>
      <c r="F91" s="52">
        <f t="shared" si="11"/>
        <v>208.38361389573598</v>
      </c>
      <c r="G91" s="52">
        <f t="shared" si="12"/>
        <v>37.64261235108926</v>
      </c>
      <c r="H91" s="51">
        <f t="shared" si="13"/>
        <v>0.21341950564862017</v>
      </c>
      <c r="I91" s="15">
        <f t="shared" si="21"/>
        <v>27.588917876893106</v>
      </c>
      <c r="J91" s="15">
        <f t="shared" si="14"/>
        <v>122.77068455217433</v>
      </c>
      <c r="K91" s="15">
        <f t="shared" si="15"/>
        <v>137.50316669843525</v>
      </c>
      <c r="L91" s="52">
        <f t="shared" si="16"/>
        <v>42.15972583321998</v>
      </c>
    </row>
    <row r="92" spans="1:12" ht="12.75">
      <c r="A92" s="33">
        <v>0.78</v>
      </c>
      <c r="B92" s="40">
        <f t="shared" si="17"/>
        <v>456.32843124802366</v>
      </c>
      <c r="C92" s="51">
        <f t="shared" si="18"/>
        <v>0.7160777336582809</v>
      </c>
      <c r="D92" s="51">
        <f t="shared" si="19"/>
        <v>1.658922266341718</v>
      </c>
      <c r="E92" s="33">
        <f t="shared" si="20"/>
        <v>0.324</v>
      </c>
      <c r="F92" s="52">
        <f t="shared" si="11"/>
        <v>207.8926438769466</v>
      </c>
      <c r="G92" s="52">
        <f t="shared" si="12"/>
        <v>37.62343513133311</v>
      </c>
      <c r="H92" s="51">
        <f t="shared" si="13"/>
        <v>0.2131508866284345</v>
      </c>
      <c r="I92" s="15">
        <f t="shared" si="21"/>
        <v>27.96515222820644</v>
      </c>
      <c r="J92" s="15">
        <f t="shared" si="14"/>
        <v>124.44492741551866</v>
      </c>
      <c r="K92" s="15">
        <f t="shared" si="15"/>
        <v>139.3783187053809</v>
      </c>
      <c r="L92" s="52">
        <f t="shared" si="16"/>
        <v>42.138247347093085</v>
      </c>
    </row>
    <row r="93" spans="1:12" ht="12.75">
      <c r="A93" s="33">
        <v>0.79</v>
      </c>
      <c r="B93" s="40">
        <f t="shared" si="17"/>
        <v>454.6636140268422</v>
      </c>
      <c r="C93" s="51">
        <f t="shared" si="18"/>
        <v>0.7203407513908495</v>
      </c>
      <c r="D93" s="51">
        <f t="shared" si="19"/>
        <v>1.6546592486091494</v>
      </c>
      <c r="E93" s="33">
        <f t="shared" si="20"/>
        <v>0.3245</v>
      </c>
      <c r="F93" s="52">
        <f t="shared" si="11"/>
        <v>207.3952283884251</v>
      </c>
      <c r="G93" s="52">
        <f t="shared" si="12"/>
        <v>37.60196137188922</v>
      </c>
      <c r="H93" s="51">
        <f t="shared" si="13"/>
        <v>0.2128783907806398</v>
      </c>
      <c r="I93" s="15">
        <f t="shared" si="21"/>
        <v>28.34117184192533</v>
      </c>
      <c r="J93" s="15">
        <f t="shared" si="14"/>
        <v>126.11821469656772</v>
      </c>
      <c r="K93" s="15">
        <f t="shared" si="15"/>
        <v>141.25240046015585</v>
      </c>
      <c r="L93" s="52">
        <f t="shared" si="16"/>
        <v>42.11419673651593</v>
      </c>
    </row>
    <row r="94" spans="1:12" ht="12.75">
      <c r="A94" s="33">
        <v>0.8</v>
      </c>
      <c r="B94" s="40">
        <f t="shared" si="17"/>
        <v>452.97939215707635</v>
      </c>
      <c r="C94" s="51">
        <f t="shared" si="18"/>
        <v>0.7245983192064623</v>
      </c>
      <c r="D94" s="51">
        <f t="shared" si="19"/>
        <v>1.6504016807935367</v>
      </c>
      <c r="E94" s="33">
        <f t="shared" si="20"/>
        <v>0.325</v>
      </c>
      <c r="F94" s="52">
        <f t="shared" si="11"/>
        <v>206.89146271357757</v>
      </c>
      <c r="G94" s="52">
        <f t="shared" si="12"/>
        <v>37.57820779214273</v>
      </c>
      <c r="H94" s="51">
        <f t="shared" si="13"/>
        <v>0.2126020580508394</v>
      </c>
      <c r="I94" s="15">
        <f t="shared" si="21"/>
        <v>28.71695391984676</v>
      </c>
      <c r="J94" s="15">
        <f t="shared" si="14"/>
        <v>127.79044494331808</v>
      </c>
      <c r="K94" s="15">
        <f t="shared" si="15"/>
        <v>143.12529833651627</v>
      </c>
      <c r="L94" s="52">
        <f t="shared" si="16"/>
        <v>42.08759272719986</v>
      </c>
    </row>
    <row r="95" spans="1:12" ht="12.75">
      <c r="A95" s="33">
        <v>0.81</v>
      </c>
      <c r="B95" s="40">
        <f t="shared" si="17"/>
        <v>451.27617153914366</v>
      </c>
      <c r="C95" s="51">
        <f t="shared" si="18"/>
        <v>0.7288503603674791</v>
      </c>
      <c r="D95" s="51">
        <f t="shared" si="19"/>
        <v>1.64614963963252</v>
      </c>
      <c r="E95" s="33">
        <f t="shared" si="20"/>
        <v>0.3255</v>
      </c>
      <c r="F95" s="52">
        <f t="shared" si="11"/>
        <v>206.38144172927286</v>
      </c>
      <c r="G95" s="52">
        <f t="shared" si="12"/>
        <v>37.552191336265345</v>
      </c>
      <c r="H95" s="51">
        <f t="shared" si="13"/>
        <v>0.2123219281560801</v>
      </c>
      <c r="I95" s="15">
        <f t="shared" si="21"/>
        <v>29.092475833209413</v>
      </c>
      <c r="J95" s="15">
        <f t="shared" si="14"/>
        <v>129.4615174577819</v>
      </c>
      <c r="K95" s="15">
        <f t="shared" si="15"/>
        <v>144.99689955271575</v>
      </c>
      <c r="L95" s="52">
        <f t="shared" si="16"/>
        <v>42.05845429661719</v>
      </c>
    </row>
    <row r="96" spans="1:12" ht="12.75">
      <c r="A96" s="33">
        <v>0.82</v>
      </c>
      <c r="B96" s="40">
        <f t="shared" si="17"/>
        <v>449.55435626145135</v>
      </c>
      <c r="C96" s="51">
        <f t="shared" si="18"/>
        <v>0.7330967989306006</v>
      </c>
      <c r="D96" s="51">
        <f t="shared" si="19"/>
        <v>1.6419032010693984</v>
      </c>
      <c r="E96" s="33">
        <f t="shared" si="20"/>
        <v>0.326</v>
      </c>
      <c r="F96" s="52">
        <f t="shared" si="11"/>
        <v>205.86525989788635</v>
      </c>
      <c r="G96" s="52">
        <f t="shared" si="12"/>
        <v>37.52392916684939</v>
      </c>
      <c r="H96" s="51">
        <f t="shared" si="13"/>
        <v>0.21203804058513148</v>
      </c>
      <c r="I96" s="15">
        <f t="shared" si="21"/>
        <v>29.467715124877905</v>
      </c>
      <c r="J96" s="15">
        <f t="shared" si="14"/>
        <v>131.13133230570668</v>
      </c>
      <c r="K96" s="15">
        <f t="shared" si="15"/>
        <v>146.8670921823915</v>
      </c>
      <c r="L96" s="52">
        <f t="shared" si="16"/>
        <v>42.026800666871324</v>
      </c>
    </row>
    <row r="97" spans="1:12" ht="12.75">
      <c r="A97" s="33">
        <v>0.83</v>
      </c>
      <c r="B97" s="40">
        <f t="shared" si="17"/>
        <v>447.8143485335749</v>
      </c>
      <c r="C97" s="51">
        <f t="shared" si="18"/>
        <v>0.7373375597423033</v>
      </c>
      <c r="D97" s="51">
        <f t="shared" si="19"/>
        <v>1.6376624402576958</v>
      </c>
      <c r="E97" s="33">
        <f t="shared" si="20"/>
        <v>0.3265</v>
      </c>
      <c r="F97" s="52">
        <f t="shared" si="11"/>
        <v>205.3430112595736</v>
      </c>
      <c r="G97" s="52">
        <f t="shared" si="12"/>
        <v>37.49343865858557</v>
      </c>
      <c r="H97" s="51">
        <f t="shared" si="13"/>
        <v>0.21175043459878393</v>
      </c>
      <c r="I97" s="15">
        <f t="shared" si="21"/>
        <v>29.84264951146376</v>
      </c>
      <c r="J97" s="15">
        <f t="shared" si="14"/>
        <v>132.79979032601375</v>
      </c>
      <c r="K97" s="15">
        <f t="shared" si="15"/>
        <v>148.7357651651354</v>
      </c>
      <c r="L97" s="52">
        <f t="shared" si="16"/>
        <v>41.992651297615836</v>
      </c>
    </row>
    <row r="98" spans="1:12" ht="12.75">
      <c r="A98" s="33">
        <v>0.84</v>
      </c>
      <c r="B98" s="40">
        <f t="shared" si="17"/>
        <v>446.0565486213312</v>
      </c>
      <c r="C98" s="51">
        <f t="shared" si="18"/>
        <v>0.741572568434279</v>
      </c>
      <c r="D98" s="51">
        <f t="shared" si="19"/>
        <v>1.6334274315657202</v>
      </c>
      <c r="E98" s="33">
        <f t="shared" si="20"/>
        <v>0.327</v>
      </c>
      <c r="F98" s="52">
        <f t="shared" si="11"/>
        <v>204.81478942477221</v>
      </c>
      <c r="G98" s="52">
        <f t="shared" si="12"/>
        <v>37.46073739198632</v>
      </c>
      <c r="H98" s="51">
        <f t="shared" si="13"/>
        <v>0.2114591492301639</v>
      </c>
      <c r="I98" s="15">
        <f t="shared" si="21"/>
        <v>30.217256885383627</v>
      </c>
      <c r="J98" s="15">
        <f t="shared" si="14"/>
        <v>134.46679313995713</v>
      </c>
      <c r="K98" s="15">
        <f t="shared" si="15"/>
        <v>150.602808316752</v>
      </c>
      <c r="L98" s="52">
        <f t="shared" si="16"/>
        <v>41.956025879024686</v>
      </c>
    </row>
    <row r="99" spans="1:12" ht="12.75">
      <c r="A99" s="33">
        <v>0.85</v>
      </c>
      <c r="B99" s="40">
        <f t="shared" si="17"/>
        <v>444.28135478371314</v>
      </c>
      <c r="C99" s="51">
        <f t="shared" si="18"/>
        <v>0.7458017514188823</v>
      </c>
      <c r="D99" s="51">
        <f t="shared" si="19"/>
        <v>1.629198248581117</v>
      </c>
      <c r="E99" s="33">
        <f t="shared" si="20"/>
        <v>0.3275</v>
      </c>
      <c r="F99" s="52">
        <f t="shared" si="11"/>
        <v>204.2806875669267</v>
      </c>
      <c r="G99" s="52">
        <f t="shared" si="12"/>
        <v>37.42584314715481</v>
      </c>
      <c r="H99" s="51">
        <f t="shared" si="13"/>
        <v>0.21116422328506698</v>
      </c>
      <c r="I99" s="15">
        <f t="shared" si="21"/>
        <v>30.591515316855176</v>
      </c>
      <c r="J99" s="15">
        <f t="shared" si="14"/>
        <v>136.13224316000554</v>
      </c>
      <c r="K99" s="15">
        <f t="shared" si="15"/>
        <v>152.46811233920621</v>
      </c>
      <c r="L99" s="52">
        <f t="shared" si="16"/>
        <v>41.916944324813386</v>
      </c>
    </row>
    <row r="100" spans="1:12" ht="12.75">
      <c r="A100" s="33">
        <v>0.86</v>
      </c>
      <c r="B100" s="40">
        <f t="shared" si="17"/>
        <v>442.48916321167474</v>
      </c>
      <c r="C100" s="51">
        <f t="shared" si="18"/>
        <v>0.7500250358845836</v>
      </c>
      <c r="D100" s="51">
        <f t="shared" si="19"/>
        <v>1.6249749641154156</v>
      </c>
      <c r="E100" s="33">
        <f t="shared" si="20"/>
        <v>0.328</v>
      </c>
      <c r="F100" s="52">
        <f t="shared" si="11"/>
        <v>203.7407984154341</v>
      </c>
      <c r="G100" s="52">
        <f t="shared" si="12"/>
        <v>37.38877389760137</v>
      </c>
      <c r="H100" s="51">
        <f t="shared" si="13"/>
        <v>0.2108656953423072</v>
      </c>
      <c r="I100" s="15">
        <f t="shared" si="21"/>
        <v>30.96540305583119</v>
      </c>
      <c r="J100" s="15">
        <f t="shared" si="14"/>
        <v>137.7960435984488</v>
      </c>
      <c r="K100" s="15">
        <f t="shared" si="15"/>
        <v>154.33156883026265</v>
      </c>
      <c r="L100" s="52">
        <f t="shared" si="16"/>
        <v>41.875426765313534</v>
      </c>
    </row>
    <row r="101" spans="1:12" ht="12.75">
      <c r="A101" s="33">
        <v>0.87</v>
      </c>
      <c r="B101" s="40">
        <f t="shared" si="17"/>
        <v>440.68036796873594</v>
      </c>
      <c r="C101" s="51">
        <f t="shared" si="18"/>
        <v>0.7542423497914297</v>
      </c>
      <c r="D101" s="51">
        <f t="shared" si="19"/>
        <v>1.6207576502085694</v>
      </c>
      <c r="E101" s="33">
        <f t="shared" si="20"/>
        <v>0.3285</v>
      </c>
      <c r="F101" s="52">
        <f t="shared" si="11"/>
        <v>203.1952142488066</v>
      </c>
      <c r="G101" s="52">
        <f t="shared" si="12"/>
        <v>37.34954780410771</v>
      </c>
      <c r="H101" s="51">
        <f t="shared" si="13"/>
        <v>0.21056360375408395</v>
      </c>
      <c r="I101" s="15">
        <f t="shared" si="21"/>
        <v>31.338898533872268</v>
      </c>
      <c r="J101" s="15">
        <f t="shared" si="14"/>
        <v>139.4580984757316</v>
      </c>
      <c r="K101" s="15">
        <f t="shared" si="15"/>
        <v>156.19307029281939</v>
      </c>
      <c r="L101" s="52">
        <f t="shared" si="16"/>
        <v>41.83149354060064</v>
      </c>
    </row>
    <row r="102" spans="1:12" ht="12.75">
      <c r="A102" s="33">
        <v>0.88</v>
      </c>
      <c r="B102" s="40">
        <f t="shared" si="17"/>
        <v>438.85536093339135</v>
      </c>
      <c r="C102" s="51">
        <f t="shared" si="18"/>
        <v>0.7584536218665113</v>
      </c>
      <c r="D102" s="51">
        <f t="shared" si="19"/>
        <v>1.6165463781334877</v>
      </c>
      <c r="E102" s="33">
        <f t="shared" si="20"/>
        <v>0.329</v>
      </c>
      <c r="F102" s="52">
        <f t="shared" si="11"/>
        <v>202.64402688804725</v>
      </c>
      <c r="G102" s="52">
        <f t="shared" si="12"/>
        <v>37.30818320864022</v>
      </c>
      <c r="H102" s="51">
        <f t="shared" si="13"/>
        <v>0.21025798664636408</v>
      </c>
      <c r="I102" s="15">
        <f t="shared" si="21"/>
        <v>31.71198036595867</v>
      </c>
      <c r="J102" s="15">
        <f t="shared" si="14"/>
        <v>141.1183126285161</v>
      </c>
      <c r="K102" s="15">
        <f t="shared" si="15"/>
        <v>158.05251014393804</v>
      </c>
      <c r="L102" s="52">
        <f t="shared" si="16"/>
        <v>41.78516519367705</v>
      </c>
    </row>
    <row r="103" spans="1:12" ht="12.75">
      <c r="A103" s="33">
        <v>0.89</v>
      </c>
      <c r="B103" s="40">
        <f t="shared" si="17"/>
        <v>437.0145317432959</v>
      </c>
      <c r="C103" s="51">
        <f t="shared" si="18"/>
        <v>0.7626587815994386</v>
      </c>
      <c r="D103" s="51">
        <f t="shared" si="19"/>
        <v>1.6123412184005603</v>
      </c>
      <c r="E103" s="33">
        <f t="shared" si="20"/>
        <v>0.3295</v>
      </c>
      <c r="F103" s="52">
        <f t="shared" si="11"/>
        <v>202.0873276902364</v>
      </c>
      <c r="G103" s="52">
        <f t="shared" si="12"/>
        <v>37.26469862831302</v>
      </c>
      <c r="H103" s="51">
        <f t="shared" si="13"/>
        <v>0.20994888191928043</v>
      </c>
      <c r="I103" s="15">
        <f t="shared" si="21"/>
        <v>32.0846273522418</v>
      </c>
      <c r="J103" s="15">
        <f t="shared" si="14"/>
        <v>142.77659171747604</v>
      </c>
      <c r="K103" s="15">
        <f t="shared" si="15"/>
        <v>159.9097827235732</v>
      </c>
      <c r="L103" s="52">
        <f t="shared" si="16"/>
        <v>41.73646246371059</v>
      </c>
    </row>
    <row r="104" spans="1:12" ht="12.75">
      <c r="A104" s="33">
        <v>0.9</v>
      </c>
      <c r="B104" s="40">
        <f t="shared" si="17"/>
        <v>435.1582677412075</v>
      </c>
      <c r="C104" s="51">
        <f t="shared" si="18"/>
        <v>0.7668577592378242</v>
      </c>
      <c r="D104" s="51">
        <f t="shared" si="19"/>
        <v>1.6081422407621748</v>
      </c>
      <c r="E104" s="33">
        <f t="shared" si="20"/>
        <v>0.33</v>
      </c>
      <c r="F104" s="52">
        <f t="shared" si="11"/>
        <v>201.52520754232455</v>
      </c>
      <c r="G104" s="52">
        <f t="shared" si="12"/>
        <v>37.219112749401546</v>
      </c>
      <c r="H104" s="51">
        <f t="shared" si="13"/>
        <v>0.2096363272475449</v>
      </c>
      <c r="I104" s="15">
        <f t="shared" si="21"/>
        <v>32.456818479735816</v>
      </c>
      <c r="J104" s="15">
        <f t="shared" si="14"/>
        <v>144.4328422348244</v>
      </c>
      <c r="K104" s="15">
        <f t="shared" si="15"/>
        <v>161.76478330300333</v>
      </c>
      <c r="L104" s="52">
        <f t="shared" si="16"/>
        <v>41.68540627932973</v>
      </c>
    </row>
    <row r="105" spans="1:12" ht="12.75">
      <c r="A105" s="33">
        <v>0.91</v>
      </c>
      <c r="B105" s="40">
        <f t="shared" si="17"/>
        <v>433.28695392266314</v>
      </c>
      <c r="C105" s="51">
        <f t="shared" si="18"/>
        <v>0.7710504857827751</v>
      </c>
      <c r="D105" s="51">
        <f t="shared" si="19"/>
        <v>1.603949514217224</v>
      </c>
      <c r="E105" s="33">
        <f t="shared" si="20"/>
        <v>0.3305</v>
      </c>
      <c r="F105" s="52">
        <f t="shared" si="11"/>
        <v>200.95775685512905</v>
      </c>
      <c r="G105" s="52">
        <f t="shared" si="12"/>
        <v>37.17144442140761</v>
      </c>
      <c r="H105" s="51">
        <f t="shared" si="13"/>
        <v>0.2093203600808778</v>
      </c>
      <c r="I105" s="15">
        <f t="shared" si="21"/>
        <v>32.82853292394989</v>
      </c>
      <c r="J105" s="15">
        <f t="shared" si="14"/>
        <v>146.08697151157702</v>
      </c>
      <c r="K105" s="15">
        <f t="shared" si="15"/>
        <v>163.6174080929663</v>
      </c>
      <c r="L105" s="52">
        <f t="shared" si="16"/>
        <v>41.63201775197653</v>
      </c>
    </row>
    <row r="106" spans="1:12" ht="12.75">
      <c r="A106" s="33">
        <v>0.92</v>
      </c>
      <c r="B106" s="40">
        <f t="shared" si="17"/>
        <v>431.4009728853664</v>
      </c>
      <c r="C106" s="51">
        <f t="shared" si="18"/>
        <v>0.7752368929843927</v>
      </c>
      <c r="D106" s="51">
        <f t="shared" si="19"/>
        <v>1.5997631070156064</v>
      </c>
      <c r="E106" s="33">
        <f t="shared" si="20"/>
        <v>0.331</v>
      </c>
      <c r="F106" s="52">
        <f t="shared" si="11"/>
        <v>200.38506555753085</v>
      </c>
      <c r="G106" s="52">
        <f t="shared" si="12"/>
        <v>37.121712651176615</v>
      </c>
      <c r="H106" s="51">
        <f t="shared" si="13"/>
        <v>0.20900101764445045</v>
      </c>
      <c r="I106" s="15">
        <f t="shared" si="21"/>
        <v>33.19975005046166</v>
      </c>
      <c r="J106" s="15">
        <f t="shared" si="14"/>
        <v>147.7388877245544</v>
      </c>
      <c r="K106" s="15">
        <f t="shared" si="15"/>
        <v>165.46755425150093</v>
      </c>
      <c r="L106" s="52">
        <f t="shared" si="16"/>
        <v>41.576318169317815</v>
      </c>
    </row>
    <row r="107" spans="1:12" ht="12.75">
      <c r="A107" s="33">
        <v>0.93</v>
      </c>
      <c r="B107" s="40">
        <f t="shared" si="17"/>
        <v>429.5007047802634</v>
      </c>
      <c r="C107" s="51">
        <f t="shared" si="18"/>
        <v>0.7794169133372817</v>
      </c>
      <c r="D107" s="51">
        <f t="shared" si="19"/>
        <v>1.5955830866627174</v>
      </c>
      <c r="E107" s="33">
        <f t="shared" si="20"/>
        <v>0.3315</v>
      </c>
      <c r="F107" s="52">
        <f t="shared" si="11"/>
        <v>199.8072230908687</v>
      </c>
      <c r="G107" s="52">
        <f t="shared" si="12"/>
        <v>37.069936597067745</v>
      </c>
      <c r="H107" s="51">
        <f t="shared" si="13"/>
        <v>0.20867833693934285</v>
      </c>
      <c r="I107" s="15">
        <f t="shared" si="21"/>
        <v>33.57044941643234</v>
      </c>
      <c r="J107" s="15">
        <f t="shared" si="14"/>
        <v>149.38849990312391</v>
      </c>
      <c r="K107" s="15">
        <f t="shared" si="15"/>
        <v>167.3151198914988</v>
      </c>
      <c r="L107" s="52">
        <f t="shared" si="16"/>
        <v>41.51832898871588</v>
      </c>
    </row>
    <row r="108" spans="1:12" ht="12.75">
      <c r="A108" s="33">
        <v>0.94</v>
      </c>
      <c r="B108" s="40">
        <f t="shared" si="17"/>
        <v>427.5865272642828</v>
      </c>
      <c r="C108" s="51">
        <f t="shared" si="18"/>
        <v>0.7835904800760686</v>
      </c>
      <c r="D108" s="51">
        <f t="shared" si="19"/>
        <v>1.5914095199239306</v>
      </c>
      <c r="E108" s="33">
        <f t="shared" si="20"/>
        <v>0.332</v>
      </c>
      <c r="F108" s="52">
        <f t="shared" si="11"/>
        <v>199.22431840352687</v>
      </c>
      <c r="G108" s="52">
        <f t="shared" si="12"/>
        <v>37.01613556317745</v>
      </c>
      <c r="H108" s="51">
        <f t="shared" si="13"/>
        <v>0.20835235474301525</v>
      </c>
      <c r="I108" s="15">
        <f t="shared" si="21"/>
        <v>33.94061077206411</v>
      </c>
      <c r="J108" s="15">
        <f t="shared" si="14"/>
        <v>151.0357179356853</v>
      </c>
      <c r="K108" s="15">
        <f t="shared" si="15"/>
        <v>169.16000408796756</v>
      </c>
      <c r="L108" s="52">
        <f t="shared" si="16"/>
        <v>41.45807183075875</v>
      </c>
    </row>
    <row r="109" spans="1:12" ht="12.75">
      <c r="A109" s="33">
        <v>0.95</v>
      </c>
      <c r="B109" s="40">
        <f t="shared" si="17"/>
        <v>425.6588154547209</v>
      </c>
      <c r="C109" s="51">
        <f t="shared" si="18"/>
        <v>0.7877575271709288</v>
      </c>
      <c r="D109" s="51">
        <f t="shared" si="19"/>
        <v>1.5872424728290704</v>
      </c>
      <c r="E109" s="33">
        <f t="shared" si="20"/>
        <v>0.3325</v>
      </c>
      <c r="F109" s="52">
        <f t="shared" si="11"/>
        <v>198.63643994571382</v>
      </c>
      <c r="G109" s="52">
        <f t="shared" si="12"/>
        <v>36.9603289936175</v>
      </c>
      <c r="H109" s="51">
        <f t="shared" si="13"/>
        <v>0.20802310760979284</v>
      </c>
      <c r="I109" s="15">
        <f t="shared" si="21"/>
        <v>34.310214062000284</v>
      </c>
      <c r="J109" s="15">
        <f t="shared" si="14"/>
        <v>152.68045257590128</v>
      </c>
      <c r="K109" s="15">
        <f t="shared" si="15"/>
        <v>171.00210688500945</v>
      </c>
      <c r="L109" s="52">
        <f t="shared" si="16"/>
        <v>41.39556847285161</v>
      </c>
    </row>
    <row r="110" spans="1:12" ht="12.75">
      <c r="A110" s="33">
        <v>0.96</v>
      </c>
      <c r="B110" s="40">
        <f t="shared" si="17"/>
        <v>423.7179418852443</v>
      </c>
      <c r="C110" s="51">
        <f t="shared" si="18"/>
        <v>0.7919179893231247</v>
      </c>
      <c r="D110" s="51">
        <f t="shared" si="19"/>
        <v>1.5830820106768746</v>
      </c>
      <c r="E110" s="33">
        <f t="shared" si="20"/>
        <v>0.333</v>
      </c>
      <c r="F110" s="52">
        <f t="shared" si="11"/>
        <v>198.04367566442832</v>
      </c>
      <c r="G110" s="52">
        <f t="shared" si="12"/>
        <v>36.90253646684768</v>
      </c>
      <c r="H110" s="51">
        <f t="shared" si="13"/>
        <v>0.20769063187136438</v>
      </c>
      <c r="I110" s="15">
        <f t="shared" si="21"/>
        <v>34.67923942666876</v>
      </c>
      <c r="J110" s="15">
        <f t="shared" si="14"/>
        <v>154.32261544867598</v>
      </c>
      <c r="K110" s="15">
        <f t="shared" si="15"/>
        <v>172.8413293025171</v>
      </c>
      <c r="L110" s="52">
        <f t="shared" si="16"/>
        <v>41.33084084286941</v>
      </c>
    </row>
    <row r="111" spans="1:12" ht="12.75">
      <c r="A111" s="33">
        <v>0.97</v>
      </c>
      <c r="B111" s="40">
        <f t="shared" si="17"/>
        <v>421.7642764634913</v>
      </c>
      <c r="C111" s="51">
        <f t="shared" si="18"/>
        <v>0.796071801960552</v>
      </c>
      <c r="D111" s="51">
        <f t="shared" si="19"/>
        <v>1.5789281980394474</v>
      </c>
      <c r="E111" s="33">
        <f t="shared" si="20"/>
        <v>0.3335</v>
      </c>
      <c r="F111" s="52">
        <f t="shared" si="11"/>
        <v>197.44611299861026</v>
      </c>
      <c r="G111" s="52">
        <f t="shared" si="12"/>
        <v>36.84277769006402</v>
      </c>
      <c r="H111" s="51">
        <f t="shared" si="13"/>
        <v>0.20735496363729272</v>
      </c>
      <c r="I111" s="15">
        <f t="shared" si="21"/>
        <v>35.0476672035694</v>
      </c>
      <c r="J111" s="15">
        <f t="shared" si="14"/>
        <v>155.96211905588382</v>
      </c>
      <c r="K111" s="15">
        <f t="shared" si="15"/>
        <v>174.67757334258988</v>
      </c>
      <c r="L111" s="52">
        <f t="shared" si="16"/>
        <v>41.2639110128717</v>
      </c>
    </row>
    <row r="112" spans="1:12" ht="12.75">
      <c r="A112" s="33">
        <v>0.98</v>
      </c>
      <c r="B112" s="40">
        <f t="shared" si="17"/>
        <v>419.79818643024566</v>
      </c>
      <c r="C112" s="51">
        <f t="shared" si="18"/>
        <v>0.8002189012332979</v>
      </c>
      <c r="D112" s="51">
        <f t="shared" si="19"/>
        <v>1.5747810987667015</v>
      </c>
      <c r="E112" s="33">
        <f t="shared" si="20"/>
        <v>0.334</v>
      </c>
      <c r="F112" s="52">
        <f t="shared" si="11"/>
        <v>196.84383887447265</v>
      </c>
      <c r="G112" s="52">
        <f t="shared" si="12"/>
        <v>36.78107249364297</v>
      </c>
      <c r="H112" s="51">
        <f t="shared" si="13"/>
        <v>0.20701613879553846</v>
      </c>
      <c r="I112" s="15">
        <f t="shared" si="21"/>
        <v>35.41547792850583</v>
      </c>
      <c r="J112" s="15">
        <f t="shared" si="14"/>
        <v>157.59887678185095</v>
      </c>
      <c r="K112" s="15">
        <f t="shared" si="15"/>
        <v>176.51074199567307</v>
      </c>
      <c r="L112" s="52">
        <f t="shared" si="16"/>
        <v>41.19480119288013</v>
      </c>
    </row>
    <row r="113" spans="1:12" ht="12.75">
      <c r="A113" s="33">
        <v>0.99</v>
      </c>
      <c r="B113" s="40">
        <f t="shared" si="17"/>
        <v>417.82003632016267</v>
      </c>
      <c r="C113" s="51">
        <f t="shared" si="18"/>
        <v>0.8043592240092087</v>
      </c>
      <c r="D113" s="51">
        <f t="shared" si="19"/>
        <v>1.5706407759907908</v>
      </c>
      <c r="E113" s="33">
        <f t="shared" si="20"/>
        <v>0.3345</v>
      </c>
      <c r="F113" s="52">
        <f t="shared" si="11"/>
        <v>196.23693970101246</v>
      </c>
      <c r="G113" s="52">
        <f t="shared" si="12"/>
        <v>36.717440825642136</v>
      </c>
      <c r="H113" s="51">
        <f t="shared" si="13"/>
        <v>0.20667419301299642</v>
      </c>
      <c r="I113" s="15">
        <f t="shared" si="21"/>
        <v>35.782652336762254</v>
      </c>
      <c r="J113" s="15">
        <f t="shared" si="14"/>
        <v>159.23280289859204</v>
      </c>
      <c r="K113" s="15">
        <f t="shared" si="15"/>
        <v>178.3407392464231</v>
      </c>
      <c r="L113" s="52">
        <f t="shared" si="16"/>
        <v>41.123533724719195</v>
      </c>
    </row>
    <row r="114" spans="1:12" ht="12.75">
      <c r="A114" s="33">
        <v>1</v>
      </c>
      <c r="B114" s="40">
        <f t="shared" si="17"/>
        <v>415.8301879240236</v>
      </c>
      <c r="C114" s="51">
        <f t="shared" si="18"/>
        <v>0.8084927078694686</v>
      </c>
      <c r="D114" s="51">
        <f t="shared" si="19"/>
        <v>1.5665072921305307</v>
      </c>
      <c r="E114" s="33">
        <f t="shared" si="20"/>
        <v>0.335</v>
      </c>
      <c r="F114" s="52">
        <f t="shared" si="11"/>
        <v>195.6255013656962</v>
      </c>
      <c r="G114" s="52">
        <f t="shared" si="12"/>
        <v>36.651902746358154</v>
      </c>
      <c r="H114" s="51">
        <f t="shared" si="13"/>
        <v>0.20632916173604265</v>
      </c>
      <c r="I114" s="15">
        <f t="shared" si="21"/>
        <v>36.149171364225836</v>
      </c>
      <c r="J114" s="15">
        <f t="shared" si="14"/>
        <v>160.86381257080498</v>
      </c>
      <c r="K114" s="15">
        <f t="shared" si="15"/>
        <v>180.1674700793016</v>
      </c>
      <c r="L114" s="52">
        <f t="shared" si="16"/>
        <v>41.050131075921136</v>
      </c>
    </row>
    <row r="115" spans="1:12" ht="12.75">
      <c r="A115" s="33">
        <v>1.01</v>
      </c>
      <c r="B115" s="40">
        <f t="shared" si="17"/>
        <v>413.82900025249404</v>
      </c>
      <c r="C115" s="51">
        <f t="shared" si="18"/>
        <v>0.8126192911041894</v>
      </c>
      <c r="D115" s="51">
        <f t="shared" si="19"/>
        <v>1.56238070889581</v>
      </c>
      <c r="E115" s="33">
        <f t="shared" si="20"/>
        <v>0.3355</v>
      </c>
      <c r="F115" s="52">
        <f t="shared" si="11"/>
        <v>195.00960923031872</v>
      </c>
      <c r="G115" s="52">
        <f t="shared" si="12"/>
        <v>36.58447842294184</v>
      </c>
      <c r="H115" s="51">
        <f t="shared" si="13"/>
        <v>0.20598108019109423</v>
      </c>
      <c r="I115" s="15">
        <f t="shared" si="21"/>
        <v>36.51501614845525</v>
      </c>
      <c r="J115" s="15">
        <f t="shared" si="14"/>
        <v>162.4918218606259</v>
      </c>
      <c r="K115" s="15">
        <f t="shared" si="15"/>
        <v>181.99084048390102</v>
      </c>
      <c r="L115" s="52">
        <f t="shared" si="16"/>
        <v>40.97461583369487</v>
      </c>
    </row>
    <row r="116" spans="1:12" ht="12.75">
      <c r="A116" s="33">
        <v>1.02</v>
      </c>
      <c r="B116" s="40">
        <f t="shared" si="17"/>
        <v>411.81682950136656</v>
      </c>
      <c r="C116" s="51">
        <f t="shared" si="18"/>
        <v>0.8167389127080112</v>
      </c>
      <c r="D116" s="51">
        <f t="shared" si="19"/>
        <v>1.558261087291988</v>
      </c>
      <c r="E116" s="33">
        <f t="shared" si="20"/>
        <v>0.336</v>
      </c>
      <c r="F116" s="52">
        <f t="shared" si="11"/>
        <v>194.38934812703081</v>
      </c>
      <c r="G116" s="52">
        <f t="shared" si="12"/>
        <v>36.515188124071585</v>
      </c>
      <c r="H116" s="51">
        <f t="shared" si="13"/>
        <v>0.20562998338517977</v>
      </c>
      <c r="I116" s="15">
        <f t="shared" si="21"/>
        <v>36.880168029695966</v>
      </c>
      <c r="J116" s="15">
        <f t="shared" si="14"/>
        <v>164.11674773214705</v>
      </c>
      <c r="K116" s="15">
        <f t="shared" si="15"/>
        <v>183.8107574600047</v>
      </c>
      <c r="L116" s="52">
        <f t="shared" si="16"/>
        <v>40.89701069896018</v>
      </c>
    </row>
    <row r="117" spans="1:12" ht="12.75">
      <c r="A117" s="33">
        <v>1.03</v>
      </c>
      <c r="B117" s="40">
        <f t="shared" si="17"/>
        <v>409.7940290182615</v>
      </c>
      <c r="C117" s="51">
        <f t="shared" si="18"/>
        <v>0.8208515123757149</v>
      </c>
      <c r="D117" s="51">
        <f t="shared" si="19"/>
        <v>1.5541484876242844</v>
      </c>
      <c r="E117" s="33">
        <f t="shared" si="20"/>
        <v>0.3365</v>
      </c>
      <c r="F117" s="52">
        <f t="shared" si="11"/>
        <v>193.76480235453405</v>
      </c>
      <c r="G117" s="52">
        <f t="shared" si="12"/>
        <v>36.44405221468481</v>
      </c>
      <c r="H117" s="51">
        <f t="shared" si="13"/>
        <v>0.20527590610652102</v>
      </c>
      <c r="I117" s="15">
        <f t="shared" si="21"/>
        <v>37.244608551842816</v>
      </c>
      <c r="J117" s="15">
        <f t="shared" si="14"/>
        <v>165.73850805570055</v>
      </c>
      <c r="K117" s="15">
        <f t="shared" si="15"/>
        <v>185.62712902238462</v>
      </c>
      <c r="L117" s="52">
        <f t="shared" si="16"/>
        <v>40.81733848044699</v>
      </c>
    </row>
    <row r="118" spans="1:12" ht="12.75">
      <c r="A118" s="33">
        <v>1.04</v>
      </c>
      <c r="B118" s="40">
        <f t="shared" si="17"/>
        <v>407.76094927076633</v>
      </c>
      <c r="C118" s="51">
        <f t="shared" si="18"/>
        <v>0.8249570304978453</v>
      </c>
      <c r="D118" s="51">
        <f t="shared" si="19"/>
        <v>1.550042969502154</v>
      </c>
      <c r="E118" s="33">
        <f t="shared" si="20"/>
        <v>0.337</v>
      </c>
      <c r="F118" s="52">
        <f t="shared" si="11"/>
        <v>193.13605567443898</v>
      </c>
      <c r="G118" s="52">
        <f t="shared" si="12"/>
        <v>36.37109115076845</v>
      </c>
      <c r="H118" s="51">
        <f t="shared" si="13"/>
        <v>0.20491888292512522</v>
      </c>
      <c r="I118" s="15">
        <f t="shared" si="21"/>
        <v>37.6083194633505</v>
      </c>
      <c r="J118" s="15">
        <f t="shared" si="14"/>
        <v>167.35702161190972</v>
      </c>
      <c r="K118" s="15">
        <f t="shared" si="15"/>
        <v>187.4398642053389</v>
      </c>
      <c r="L118" s="52">
        <f t="shared" si="16"/>
        <v>40.735622088860666</v>
      </c>
    </row>
    <row r="119" spans="1:12" ht="12.75">
      <c r="A119" s="33">
        <v>1.05</v>
      </c>
      <c r="B119" s="40">
        <f t="shared" si="17"/>
        <v>405.71793781598717</v>
      </c>
      <c r="C119" s="51">
        <f t="shared" si="18"/>
        <v>0.8290554081563478</v>
      </c>
      <c r="D119" s="51">
        <f t="shared" si="19"/>
        <v>1.5459445918436516</v>
      </c>
      <c r="E119" s="33">
        <f t="shared" si="20"/>
        <v>0.3375</v>
      </c>
      <c r="F119" s="52">
        <f t="shared" si="11"/>
        <v>192.50319130778414</v>
      </c>
      <c r="G119" s="52">
        <f t="shared" si="12"/>
        <v>36.296325474208295</v>
      </c>
      <c r="H119" s="51">
        <f t="shared" si="13"/>
        <v>0.20455894819338793</v>
      </c>
      <c r="I119" s="15">
        <f t="shared" si="21"/>
        <v>37.97128271809258</v>
      </c>
      <c r="J119" s="15">
        <f t="shared" si="14"/>
        <v>168.972208095512</v>
      </c>
      <c r="K119" s="15">
        <f t="shared" si="15"/>
        <v>189.24887306697346</v>
      </c>
      <c r="L119" s="52">
        <f t="shared" si="16"/>
        <v>40.651884531113296</v>
      </c>
    </row>
    <row r="120" spans="1:12" ht="12.75">
      <c r="A120" s="33">
        <v>1.06</v>
      </c>
      <c r="B120" s="40">
        <f t="shared" si="17"/>
        <v>403.6653392714935</v>
      </c>
      <c r="C120" s="51">
        <f t="shared" si="18"/>
        <v>0.8331465871202156</v>
      </c>
      <c r="D120" s="51">
        <f t="shared" si="19"/>
        <v>1.5418534128797838</v>
      </c>
      <c r="E120" s="33">
        <f t="shared" si="20"/>
        <v>0.338</v>
      </c>
      <c r="F120" s="52">
        <f t="shared" si="11"/>
        <v>191.86629193171348</v>
      </c>
      <c r="G120" s="52">
        <f t="shared" si="12"/>
        <v>36.219775807697914</v>
      </c>
      <c r="H120" s="51">
        <f t="shared" si="13"/>
        <v>0.20419613604670564</v>
      </c>
      <c r="I120" s="15">
        <f t="shared" si="21"/>
        <v>38.33348047616956</v>
      </c>
      <c r="J120" s="15">
        <f t="shared" si="14"/>
        <v>170.58398811895455</v>
      </c>
      <c r="K120" s="15">
        <f t="shared" si="15"/>
        <v>191.05406669322912</v>
      </c>
      <c r="L120" s="52">
        <f t="shared" si="16"/>
        <v>40.56614890462167</v>
      </c>
    </row>
    <row r="121" spans="1:12" ht="12.75">
      <c r="A121" s="33">
        <v>1.07</v>
      </c>
      <c r="B121" s="40">
        <f t="shared" si="17"/>
        <v>401.6034952876314</v>
      </c>
      <c r="C121" s="51">
        <f t="shared" si="18"/>
        <v>0.8372305098411498</v>
      </c>
      <c r="D121" s="51">
        <f t="shared" si="19"/>
        <v>1.5377694901588497</v>
      </c>
      <c r="E121" s="33">
        <f t="shared" si="20"/>
        <v>0.3385</v>
      </c>
      <c r="F121" s="52">
        <f t="shared" si="11"/>
        <v>191.22543967630904</v>
      </c>
      <c r="G121" s="52">
        <f t="shared" si="12"/>
        <v>36.14146284970731</v>
      </c>
      <c r="H121" s="51">
        <f t="shared" si="13"/>
        <v>0.20383048040409882</v>
      </c>
      <c r="I121" s="15">
        <f t="shared" si="21"/>
        <v>38.694895104666635</v>
      </c>
      <c r="J121" s="15">
        <f t="shared" si="14"/>
        <v>172.19228321576654</v>
      </c>
      <c r="K121" s="15">
        <f t="shared" si="15"/>
        <v>192.85535720165853</v>
      </c>
      <c r="L121" s="52">
        <f t="shared" si="16"/>
        <v>40.47843839167219</v>
      </c>
    </row>
    <row r="122" spans="1:12" ht="12.75">
      <c r="A122" s="33">
        <v>1.08</v>
      </c>
      <c r="B122" s="40">
        <f t="shared" si="17"/>
        <v>399.5327445211838</v>
      </c>
      <c r="C122" s="51">
        <f t="shared" si="18"/>
        <v>0.8413071194492318</v>
      </c>
      <c r="D122" s="51">
        <f t="shared" si="19"/>
        <v>1.5336928805507677</v>
      </c>
      <c r="E122" s="33">
        <f t="shared" si="20"/>
        <v>0.339</v>
      </c>
      <c r="F122" s="52">
        <f t="shared" si="11"/>
        <v>190.58071612157627</v>
      </c>
      <c r="G122" s="52">
        <f t="shared" si="12"/>
        <v>36.06140736951164</v>
      </c>
      <c r="H122" s="51">
        <f t="shared" si="13"/>
        <v>0.20346201496884397</v>
      </c>
      <c r="I122" s="15">
        <f t="shared" si="21"/>
        <v>39.05550917836175</v>
      </c>
      <c r="J122" s="15">
        <f t="shared" si="14"/>
        <v>173.7970158437098</v>
      </c>
      <c r="K122" s="15">
        <f t="shared" si="15"/>
        <v>194.652657744955</v>
      </c>
      <c r="L122" s="52">
        <f t="shared" si="16"/>
        <v>40.388776253853045</v>
      </c>
    </row>
    <row r="123" spans="1:12" ht="12.75">
      <c r="A123" s="33">
        <v>1.09</v>
      </c>
      <c r="B123" s="40">
        <f t="shared" si="17"/>
        <v>397.45342261035313</v>
      </c>
      <c r="C123" s="51">
        <f t="shared" si="18"/>
        <v>0.8453763597486086</v>
      </c>
      <c r="D123" s="51">
        <f t="shared" si="19"/>
        <v>1.5296236402513907</v>
      </c>
      <c r="E123" s="33">
        <f t="shared" si="20"/>
        <v>0.3395</v>
      </c>
      <c r="F123" s="52">
        <f t="shared" si="11"/>
        <v>189.93220229457856</v>
      </c>
      <c r="G123" s="52">
        <f t="shared" si="12"/>
        <v>35.979630202279964</v>
      </c>
      <c r="H123" s="51">
        <f t="shared" si="13"/>
        <v>0.203090773229115</v>
      </c>
      <c r="I123" s="15">
        <f t="shared" si="21"/>
        <v>39.41530548038455</v>
      </c>
      <c r="J123" s="15">
        <f t="shared" si="14"/>
        <v>175.39810938771126</v>
      </c>
      <c r="K123" s="15">
        <f t="shared" si="15"/>
        <v>196.44588251423662</v>
      </c>
      <c r="L123" s="52">
        <f t="shared" si="16"/>
        <v>40.297185826553566</v>
      </c>
    </row>
    <row r="124" spans="1:12" ht="12.75">
      <c r="A124" s="33">
        <v>1.1</v>
      </c>
      <c r="B124" s="40">
        <f t="shared" si="17"/>
        <v>395.36586215104734</v>
      </c>
      <c r="C124" s="51">
        <f t="shared" si="18"/>
        <v>0.8494381752131909</v>
      </c>
      <c r="D124" s="51">
        <f t="shared" si="19"/>
        <v>1.5255618247868084</v>
      </c>
      <c r="E124" s="33">
        <f t="shared" si="20"/>
        <v>0.34</v>
      </c>
      <c r="F124" s="52">
        <f t="shared" si="11"/>
        <v>189.2799786667203</v>
      </c>
      <c r="G124" s="52">
        <f t="shared" si="12"/>
        <v>35.89615224422481</v>
      </c>
      <c r="H124" s="51">
        <f t="shared" si="13"/>
        <v>0.2027167884586345</v>
      </c>
      <c r="I124" s="15">
        <f t="shared" si="21"/>
        <v>39.774267002826804</v>
      </c>
      <c r="J124" s="15">
        <f t="shared" si="14"/>
        <v>176.99548816257928</v>
      </c>
      <c r="K124" s="15">
        <f t="shared" si="15"/>
        <v>198.23494674208882</v>
      </c>
      <c r="L124" s="52">
        <f t="shared" si="16"/>
        <v>40.20369051353179</v>
      </c>
    </row>
    <row r="125" spans="1:12" ht="12.75">
      <c r="A125" s="33">
        <v>1.11</v>
      </c>
      <c r="B125" s="40">
        <f t="shared" si="17"/>
        <v>393.2703926744459</v>
      </c>
      <c r="C125" s="51">
        <f t="shared" si="18"/>
        <v>0.8534925109823636</v>
      </c>
      <c r="D125" s="51">
        <f t="shared" si="19"/>
        <v>1.5215074890176357</v>
      </c>
      <c r="E125" s="33">
        <f t="shared" si="20"/>
        <v>0.3405</v>
      </c>
      <c r="F125" s="52">
        <f t="shared" si="11"/>
        <v>188.62412515117296</v>
      </c>
      <c r="G125" s="52">
        <f t="shared" si="12"/>
        <v>35.81099444781235</v>
      </c>
      <c r="H125" s="51">
        <f t="shared" si="13"/>
        <v>0.20234009371733236</v>
      </c>
      <c r="I125" s="15">
        <f t="shared" si="21"/>
        <v>40.13237694730493</v>
      </c>
      <c r="J125" s="15">
        <f t="shared" si="14"/>
        <v>178.58907741550692</v>
      </c>
      <c r="K125" s="15">
        <f t="shared" si="15"/>
        <v>200.01976670536777</v>
      </c>
      <c r="L125" s="52">
        <f t="shared" si="16"/>
        <v>40.10831378154983</v>
      </c>
    </row>
    <row r="126" spans="1:12" ht="12.75">
      <c r="A126" s="33">
        <v>1.12</v>
      </c>
      <c r="B126" s="40">
        <f t="shared" si="17"/>
        <v>391.167340625821</v>
      </c>
      <c r="C126" s="51">
        <f t="shared" si="18"/>
        <v>0.8575393128567103</v>
      </c>
      <c r="D126" s="51">
        <f t="shared" si="19"/>
        <v>1.517460687143289</v>
      </c>
      <c r="E126" s="33">
        <f t="shared" si="20"/>
        <v>0.341</v>
      </c>
      <c r="F126" s="52">
        <f t="shared" si="11"/>
        <v>187.9647211004443</v>
      </c>
      <c r="G126" s="52">
        <f t="shared" si="12"/>
        <v>35.72417781703334</v>
      </c>
      <c r="H126" s="51">
        <f t="shared" si="13"/>
        <v>0.2019607218520143</v>
      </c>
      <c r="I126" s="15">
        <f t="shared" si="21"/>
        <v>40.48961872547526</v>
      </c>
      <c r="J126" s="15">
        <f t="shared" si="14"/>
        <v>180.17880332836492</v>
      </c>
      <c r="K126" s="15">
        <f t="shared" si="15"/>
        <v>201.80025972776872</v>
      </c>
      <c r="L126" s="52">
        <f t="shared" si="16"/>
        <v>40.01107915507735</v>
      </c>
    </row>
    <row r="127" spans="1:12" ht="12.75">
      <c r="A127" s="33">
        <v>1.13</v>
      </c>
      <c r="B127" s="40">
        <f t="shared" si="17"/>
        <v>389.0570293445966</v>
      </c>
      <c r="C127" s="51">
        <f t="shared" si="18"/>
        <v>0.8615785272937505</v>
      </c>
      <c r="D127" s="51">
        <f t="shared" si="19"/>
        <v>1.5134214727062487</v>
      </c>
      <c r="E127" s="33">
        <f t="shared" si="20"/>
        <v>0.3415</v>
      </c>
      <c r="F127" s="52">
        <f t="shared" si="11"/>
        <v>187.30184530408624</v>
      </c>
      <c r="G127" s="52">
        <f t="shared" si="12"/>
        <v>35.63572340273526</v>
      </c>
      <c r="H127" s="51">
        <f t="shared" si="13"/>
        <v>0.20157870549703724</v>
      </c>
      <c r="I127" s="15">
        <f t="shared" si="21"/>
        <v>40.84597595950261</v>
      </c>
      <c r="J127" s="15">
        <f t="shared" si="14"/>
        <v>181.76459301978662</v>
      </c>
      <c r="K127" s="15">
        <f t="shared" si="15"/>
        <v>203.57634418216102</v>
      </c>
      <c r="L127" s="52">
        <f t="shared" si="16"/>
        <v>39.912010211063496</v>
      </c>
    </row>
    <row r="128" spans="1:12" ht="12.75">
      <c r="A128" s="33">
        <v>1.14</v>
      </c>
      <c r="B128" s="40">
        <f t="shared" si="17"/>
        <v>386.9397790456186</v>
      </c>
      <c r="C128" s="51">
        <f t="shared" si="18"/>
        <v>0.8656101014036912</v>
      </c>
      <c r="D128" s="51">
        <f t="shared" si="19"/>
        <v>1.509389898596308</v>
      </c>
      <c r="E128" s="33">
        <f t="shared" si="20"/>
        <v>0.342</v>
      </c>
      <c r="F128" s="52">
        <f t="shared" si="11"/>
        <v>186.63557598653983</v>
      </c>
      <c r="G128" s="52">
        <f t="shared" si="12"/>
        <v>35.54565229801553</v>
      </c>
      <c r="H128" s="51">
        <f t="shared" si="13"/>
        <v>0.20119407707499462</v>
      </c>
      <c r="I128" s="15">
        <f t="shared" si="21"/>
        <v>41.201432482482765</v>
      </c>
      <c r="J128" s="15">
        <f t="shared" si="14"/>
        <v>183.3463745470483</v>
      </c>
      <c r="K128" s="15">
        <f t="shared" si="15"/>
        <v>205.3479394926941</v>
      </c>
      <c r="L128" s="52">
        <f t="shared" si="16"/>
        <v>39.8111305737774</v>
      </c>
    </row>
    <row r="129" spans="1:12" ht="12.75">
      <c r="A129" s="33">
        <v>1.15</v>
      </c>
      <c r="B129" s="40">
        <f t="shared" si="17"/>
        <v>384.81590680162014</v>
      </c>
      <c r="C129" s="51">
        <f t="shared" si="18"/>
        <v>0.8696339829451911</v>
      </c>
      <c r="D129" s="51">
        <f t="shared" si="19"/>
        <v>1.505366017054808</v>
      </c>
      <c r="E129" s="33">
        <f t="shared" si="20"/>
        <v>0.3425</v>
      </c>
      <c r="F129" s="52">
        <f t="shared" si="11"/>
        <v>185.9659908051143</v>
      </c>
      <c r="G129" s="52">
        <f t="shared" si="12"/>
        <v>35.45398563367623</v>
      </c>
      <c r="H129" s="51">
        <f t="shared" si="13"/>
        <v>0.2008068687974073</v>
      </c>
      <c r="I129" s="15">
        <f t="shared" si="21"/>
        <v>41.55597233881953</v>
      </c>
      <c r="J129" s="15">
        <f t="shared" si="14"/>
        <v>184.92407690774692</v>
      </c>
      <c r="K129" s="15">
        <f t="shared" si="15"/>
        <v>207.11496613667657</v>
      </c>
      <c r="L129" s="52">
        <f t="shared" si="16"/>
        <v>39.70846390971739</v>
      </c>
    </row>
    <row r="130" spans="1:12" ht="12.75">
      <c r="A130" s="33">
        <v>1.16</v>
      </c>
      <c r="B130" s="40">
        <f t="shared" si="17"/>
        <v>382.6857265268531</v>
      </c>
      <c r="C130" s="51">
        <f t="shared" si="18"/>
        <v>0.8736501203211393</v>
      </c>
      <c r="D130" s="51">
        <f t="shared" si="19"/>
        <v>1.5013498796788598</v>
      </c>
      <c r="E130" s="33">
        <f t="shared" si="20"/>
        <v>0.343</v>
      </c>
      <c r="F130" s="52">
        <f t="shared" si="11"/>
        <v>185.29316684809808</v>
      </c>
      <c r="G130" s="52">
        <f t="shared" si="12"/>
        <v>35.36074457373989</v>
      </c>
      <c r="H130" s="51">
        <f t="shared" si="13"/>
        <v>0.20041711266542409</v>
      </c>
      <c r="I130" s="15">
        <f t="shared" si="21"/>
        <v>41.909579784556925</v>
      </c>
      <c r="J130" s="15">
        <f t="shared" si="14"/>
        <v>186.4976300412783</v>
      </c>
      <c r="K130" s="15">
        <f t="shared" si="15"/>
        <v>208.87734564623173</v>
      </c>
      <c r="L130" s="52">
        <f t="shared" si="16"/>
        <v>39.604033922588684</v>
      </c>
    </row>
    <row r="131" spans="1:12" ht="12.75">
      <c r="A131" s="33">
        <v>1.17</v>
      </c>
      <c r="B131" s="40">
        <f t="shared" si="17"/>
        <v>380.5495489618724</v>
      </c>
      <c r="C131" s="51">
        <f t="shared" si="18"/>
        <v>0.8776584625744478</v>
      </c>
      <c r="D131" s="51">
        <f t="shared" si="19"/>
        <v>1.4973415374255514</v>
      </c>
      <c r="E131" s="33">
        <f t="shared" si="20"/>
        <v>0.3435</v>
      </c>
      <c r="F131" s="52">
        <f t="shared" si="11"/>
        <v>184.61718063299887</v>
      </c>
      <c r="G131" s="52">
        <f t="shared" si="12"/>
        <v>35.26595031102715</v>
      </c>
      <c r="H131" s="51">
        <f t="shared" si="13"/>
        <v>0.20002484047052774</v>
      </c>
      <c r="I131" s="15">
        <f t="shared" si="21"/>
        <v>42.2622392876672</v>
      </c>
      <c r="J131" s="15">
        <f t="shared" si="14"/>
        <v>188.06696483011905</v>
      </c>
      <c r="K131" s="15">
        <f t="shared" si="15"/>
        <v>210.63500060973337</v>
      </c>
      <c r="L131" s="52">
        <f t="shared" si="16"/>
        <v>39.49786434835041</v>
      </c>
    </row>
    <row r="132" spans="1:12" ht="12.75">
      <c r="A132" s="33">
        <v>1.18</v>
      </c>
      <c r="B132" s="40">
        <f t="shared" si="17"/>
        <v>378.40768165944337</v>
      </c>
      <c r="C132" s="51">
        <f t="shared" si="18"/>
        <v>0.8816589593838583</v>
      </c>
      <c r="D132" s="51">
        <f t="shared" si="19"/>
        <v>1.493341040616141</v>
      </c>
      <c r="E132" s="33">
        <f t="shared" si="20"/>
        <v>0.34400000000000003</v>
      </c>
      <c r="F132" s="52">
        <f t="shared" si="11"/>
        <v>183.93810810491084</v>
      </c>
      <c r="G132" s="52">
        <f t="shared" si="12"/>
        <v>35.16962406279548</v>
      </c>
      <c r="H132" s="51">
        <f t="shared" si="13"/>
        <v>0.19963008379524946</v>
      </c>
      <c r="I132" s="15">
        <f t="shared" si="21"/>
        <v>42.61393552829515</v>
      </c>
      <c r="J132" s="15">
        <f t="shared" si="14"/>
        <v>189.63201310091344</v>
      </c>
      <c r="K132" s="15">
        <f t="shared" si="15"/>
        <v>212.38785467302307</v>
      </c>
      <c r="L132" s="52">
        <f t="shared" si="16"/>
        <v>39.38997895033094</v>
      </c>
    </row>
    <row r="133" spans="1:12" ht="12.75">
      <c r="A133" s="33">
        <v>1.19</v>
      </c>
      <c r="B133" s="40">
        <f t="shared" si="17"/>
        <v>376.260428971559</v>
      </c>
      <c r="C133" s="51">
        <f t="shared" si="18"/>
        <v>0.8856515610597633</v>
      </c>
      <c r="D133" s="51">
        <f t="shared" si="19"/>
        <v>1.4893484389402358</v>
      </c>
      <c r="E133" s="33">
        <f t="shared" si="20"/>
        <v>0.34450000000000003</v>
      </c>
      <c r="F133" s="52">
        <f t="shared" si="11"/>
        <v>183.2560246350062</v>
      </c>
      <c r="G133" s="52">
        <f t="shared" si="12"/>
        <v>35.0717870664399</v>
      </c>
      <c r="H133" s="51">
        <f t="shared" si="13"/>
        <v>0.19923287401388962</v>
      </c>
      <c r="I133" s="15">
        <f t="shared" si="21"/>
        <v>42.96465339895955</v>
      </c>
      <c r="J133" s="15">
        <f t="shared" si="14"/>
        <v>191.19270762537</v>
      </c>
      <c r="K133" s="15">
        <f t="shared" si="15"/>
        <v>214.1358325404144</v>
      </c>
      <c r="L133" s="52">
        <f t="shared" si="16"/>
        <v>39.280401514412695</v>
      </c>
    </row>
    <row r="134" spans="1:12" ht="12.75">
      <c r="A134" s="33">
        <v>1.2</v>
      </c>
      <c r="B134" s="40">
        <f t="shared" si="17"/>
        <v>374.1080920375398</v>
      </c>
      <c r="C134" s="51">
        <f t="shared" si="18"/>
        <v>0.889636218540041</v>
      </c>
      <c r="D134" s="51">
        <f t="shared" si="19"/>
        <v>1.485363781459958</v>
      </c>
      <c r="E134" s="33">
        <f t="shared" si="20"/>
        <v>0.34500000000000003</v>
      </c>
      <c r="F134" s="52">
        <f t="shared" si="11"/>
        <v>182.57100501914869</v>
      </c>
      <c r="G134" s="52">
        <f t="shared" si="12"/>
        <v>34.97246057525493</v>
      </c>
      <c r="H134" s="51">
        <f t="shared" si="13"/>
        <v>0.19883324229324514</v>
      </c>
      <c r="I134" s="15">
        <f t="shared" si="21"/>
        <v>43.3143780047121</v>
      </c>
      <c r="J134" s="15">
        <f t="shared" si="14"/>
        <v>192.74898212096883</v>
      </c>
      <c r="K134" s="15">
        <f t="shared" si="15"/>
        <v>215.8788599754851</v>
      </c>
      <c r="L134" s="52">
        <f t="shared" si="16"/>
        <v>39.16915584428552</v>
      </c>
    </row>
    <row r="135" spans="1:12" ht="12.75">
      <c r="A135" s="33">
        <v>1.21</v>
      </c>
      <c r="B135" s="40">
        <f t="shared" si="17"/>
        <v>371.95096877319935</v>
      </c>
      <c r="C135" s="51">
        <f t="shared" si="18"/>
        <v>0.8936128833859059</v>
      </c>
      <c r="D135" s="51">
        <f t="shared" si="19"/>
        <v>1.481387116614093</v>
      </c>
      <c r="E135" s="33">
        <f t="shared" si="20"/>
        <v>0.34550000000000003</v>
      </c>
      <c r="F135" s="52">
        <f t="shared" si="11"/>
        <v>181.88312347662722</v>
      </c>
      <c r="G135" s="52">
        <f t="shared" si="12"/>
        <v>34.871665854258296</v>
      </c>
      <c r="H135" s="51">
        <f t="shared" si="13"/>
        <v>0.19843121959334342</v>
      </c>
      <c r="I135" s="15">
        <f t="shared" si="21"/>
        <v>43.66309466325468</v>
      </c>
      <c r="J135" s="15">
        <f t="shared" si="14"/>
        <v>194.30077125148335</v>
      </c>
      <c r="K135" s="15">
        <f t="shared" si="15"/>
        <v>217.61686380166137</v>
      </c>
      <c r="L135" s="52">
        <f t="shared" si="16"/>
        <v>39.05626575676929</v>
      </c>
    </row>
    <row r="136" spans="1:12" ht="12.75">
      <c r="A136" s="33">
        <v>1.22</v>
      </c>
      <c r="B136" s="40">
        <f t="shared" si="17"/>
        <v>369.7893538610518</v>
      </c>
      <c r="C136" s="51">
        <f t="shared" si="18"/>
        <v>0.8975815077777728</v>
      </c>
      <c r="D136" s="51">
        <f t="shared" si="19"/>
        <v>1.4774184922222262</v>
      </c>
      <c r="E136" s="33">
        <f t="shared" si="20"/>
        <v>0.34600000000000003</v>
      </c>
      <c r="F136" s="52">
        <f t="shared" si="11"/>
        <v>181.19245364900658</v>
      </c>
      <c r="G136" s="52">
        <f t="shared" si="12"/>
        <v>34.76942417607603</v>
      </c>
      <c r="H136" s="51">
        <f t="shared" si="13"/>
        <v>0.1980268366681828</v>
      </c>
      <c r="I136" s="15">
        <f t="shared" si="21"/>
        <v>44.010788905015445</v>
      </c>
      <c r="J136" s="15">
        <f t="shared" si="14"/>
        <v>195.84801062731873</v>
      </c>
      <c r="K136" s="15">
        <f t="shared" si="15"/>
        <v>219.34977190259698</v>
      </c>
      <c r="L136" s="52">
        <f t="shared" si="16"/>
        <v>38.94175507720516</v>
      </c>
    </row>
    <row r="137" spans="1:12" ht="12.75">
      <c r="A137" s="33">
        <v>1.23</v>
      </c>
      <c r="B137" s="40">
        <f t="shared" si="17"/>
        <v>367.6235387415438</v>
      </c>
      <c r="C137" s="51">
        <f t="shared" si="18"/>
        <v>0.9015420445111364</v>
      </c>
      <c r="D137" s="51">
        <f t="shared" si="19"/>
        <v>1.4734579554888625</v>
      </c>
      <c r="E137" s="33">
        <f t="shared" si="20"/>
        <v>0.34650000000000003</v>
      </c>
      <c r="F137" s="52">
        <f t="shared" si="11"/>
        <v>180.4990685990933</v>
      </c>
      <c r="G137" s="52">
        <f t="shared" si="12"/>
        <v>34.66575681688917</v>
      </c>
      <c r="H137" s="51">
        <f t="shared" si="13"/>
        <v>0.1976201240664781</v>
      </c>
      <c r="I137" s="15">
        <f t="shared" si="21"/>
        <v>44.35744647318434</v>
      </c>
      <c r="J137" s="15">
        <f t="shared" si="14"/>
        <v>197.3906368056703</v>
      </c>
      <c r="K137" s="15">
        <f t="shared" si="15"/>
        <v>221.07751322235077</v>
      </c>
      <c r="L137" s="52">
        <f t="shared" si="16"/>
        <v>38.825647634915875</v>
      </c>
    </row>
    <row r="138" spans="1:12" ht="12.75">
      <c r="A138" s="33">
        <v>1.24</v>
      </c>
      <c r="B138" s="40">
        <f t="shared" si="17"/>
        <v>365.4538116052872</v>
      </c>
      <c r="C138" s="51">
        <f t="shared" si="18"/>
        <v>0.905494446992466</v>
      </c>
      <c r="D138" s="51">
        <f t="shared" si="19"/>
        <v>1.469505553007533</v>
      </c>
      <c r="E138" s="33">
        <f t="shared" si="20"/>
        <v>0.34700000000000003</v>
      </c>
      <c r="F138" s="52">
        <f t="shared" si="11"/>
        <v>179.80304081001492</v>
      </c>
      <c r="G138" s="52">
        <f t="shared" si="12"/>
        <v>34.56068505244174</v>
      </c>
      <c r="H138" s="51">
        <f t="shared" si="13"/>
        <v>0.1972111121324133</v>
      </c>
      <c r="I138" s="15">
        <f t="shared" si="21"/>
        <v>44.70305332370876</v>
      </c>
      <c r="J138" s="15">
        <f t="shared" si="14"/>
        <v>198.92858729050397</v>
      </c>
      <c r="K138" s="15">
        <f t="shared" si="15"/>
        <v>222.80001776536446</v>
      </c>
      <c r="L138" s="52">
        <f t="shared" si="16"/>
        <v>38.707967258734755</v>
      </c>
    </row>
    <row r="139" spans="1:12" ht="12.75">
      <c r="A139" s="33">
        <v>1.25</v>
      </c>
      <c r="B139" s="40">
        <f t="shared" si="17"/>
        <v>363.2804573862758</v>
      </c>
      <c r="C139" s="51">
        <f t="shared" si="18"/>
        <v>0.9094386692351142</v>
      </c>
      <c r="D139" s="51">
        <f t="shared" si="19"/>
        <v>1.4655613307648847</v>
      </c>
      <c r="E139" s="33">
        <f t="shared" si="20"/>
        <v>0.34750000000000003</v>
      </c>
      <c r="F139" s="52">
        <f t="shared" si="11"/>
        <v>179.10444218440924</v>
      </c>
      <c r="G139" s="52">
        <f t="shared" si="12"/>
        <v>34.45423015411031</v>
      </c>
      <c r="H139" s="51">
        <f t="shared" si="13"/>
        <v>0.19679983100639858</v>
      </c>
      <c r="I139" s="15">
        <f t="shared" si="21"/>
        <v>45.04759562524986</v>
      </c>
      <c r="J139" s="15">
        <f t="shared" si="14"/>
        <v>200.4618005323619</v>
      </c>
      <c r="K139" s="15">
        <f t="shared" si="15"/>
        <v>224.51721659624536</v>
      </c>
      <c r="L139" s="52">
        <f t="shared" si="16"/>
        <v>38.58873777260355</v>
      </c>
    </row>
    <row r="140" spans="1:12" ht="12.75">
      <c r="A140" s="33">
        <v>1.26</v>
      </c>
      <c r="B140" s="40">
        <f t="shared" si="17"/>
        <v>361.10375775606246</v>
      </c>
      <c r="C140" s="51">
        <f t="shared" si="18"/>
        <v>0.9133746658552422</v>
      </c>
      <c r="D140" s="51">
        <f t="shared" si="19"/>
        <v>1.4616253341447567</v>
      </c>
      <c r="E140" s="33">
        <f t="shared" si="20"/>
        <v>0.34800000000000003</v>
      </c>
      <c r="F140" s="52">
        <f t="shared" si="11"/>
        <v>178.40334404372257</v>
      </c>
      <c r="G140" s="52">
        <f t="shared" si="12"/>
        <v>34.34641338503452</v>
      </c>
      <c r="H140" s="51">
        <f t="shared" si="13"/>
        <v>0.19638631062583373</v>
      </c>
      <c r="I140" s="15">
        <f t="shared" si="21"/>
        <v>45.39105975910021</v>
      </c>
      <c r="J140" s="15">
        <f t="shared" si="14"/>
        <v>201.99021592799593</v>
      </c>
      <c r="K140" s="15">
        <f t="shared" si="15"/>
        <v>226.22904183935546</v>
      </c>
      <c r="L140" s="52">
        <f t="shared" si="16"/>
        <v>38.46798299123867</v>
      </c>
    </row>
    <row r="141" spans="1:12" ht="12.75">
      <c r="A141" s="33">
        <v>1.27</v>
      </c>
      <c r="B141" s="40">
        <f t="shared" si="17"/>
        <v>358.92399111887886</v>
      </c>
      <c r="C141" s="51">
        <f t="shared" si="18"/>
        <v>0.9173023920677589</v>
      </c>
      <c r="D141" s="51">
        <f t="shared" si="19"/>
        <v>1.4576976079322401</v>
      </c>
      <c r="E141" s="33">
        <f t="shared" si="20"/>
        <v>0.34850000000000003</v>
      </c>
      <c r="F141" s="52">
        <f t="shared" si="11"/>
        <v>177.69981712761387</v>
      </c>
      <c r="G141" s="52">
        <f t="shared" si="12"/>
        <v>34.23725599630892</v>
      </c>
      <c r="H141" s="51">
        <f t="shared" si="13"/>
        <v>0.19597058072587623</v>
      </c>
      <c r="I141" s="15">
        <f t="shared" si="21"/>
        <v>45.7334323190633</v>
      </c>
      <c r="J141" s="15">
        <f t="shared" si="14"/>
        <v>203.51377381983167</v>
      </c>
      <c r="K141" s="15">
        <f t="shared" si="15"/>
        <v>227.93542667821148</v>
      </c>
      <c r="L141" s="52">
        <f t="shared" si="16"/>
        <v>38.34572671586599</v>
      </c>
    </row>
    <row r="142" spans="1:12" ht="12.75">
      <c r="A142" s="33">
        <v>1.28</v>
      </c>
      <c r="B142" s="40">
        <f t="shared" si="17"/>
        <v>356.74143260767875</v>
      </c>
      <c r="C142" s="51">
        <f t="shared" si="18"/>
        <v>0.9212218036822764</v>
      </c>
      <c r="D142" s="51">
        <f t="shared" si="19"/>
        <v>1.4537781963177225</v>
      </c>
      <c r="E142" s="33">
        <f t="shared" si="20"/>
        <v>0.34900000000000003</v>
      </c>
      <c r="F142" s="52">
        <f aca="true" t="shared" si="22" ref="F142:F205">($H$5*(2*(($H$2/2)^2-(C142/2)^2)+(C142*D142))/(E142/2)^2)</f>
        <v>176.9939315934635</v>
      </c>
      <c r="G142" s="52">
        <f aca="true" t="shared" si="23" ref="G142:G205">3.1416*B142*(E142/2)^2</f>
        <v>34.12677922323581</v>
      </c>
      <c r="H142" s="51">
        <f aca="true" t="shared" si="24" ref="H142:H205">$D$4*B142^$D$5</f>
        <v>0.19555267084021458</v>
      </c>
      <c r="I142" s="15">
        <f t="shared" si="21"/>
        <v>46.074700111295655</v>
      </c>
      <c r="J142" s="15">
        <f aca="true" t="shared" si="25" ref="J142:J205">I142*4.45</f>
        <v>205.03241549526567</v>
      </c>
      <c r="K142" s="15">
        <f aca="true" t="shared" si="26" ref="K142:K205">J142*$H$8</f>
        <v>229.63630535469756</v>
      </c>
      <c r="L142" s="52">
        <f aca="true" t="shared" si="27" ref="L142:L205">G142*$H$8</f>
        <v>38.221992730024105</v>
      </c>
    </row>
    <row r="143" spans="1:12" ht="12.75">
      <c r="A143" s="33">
        <v>1.29</v>
      </c>
      <c r="B143" s="40">
        <f aca="true" t="shared" si="28" ref="B143:B206">F143*$D$2*$D$3*H142</f>
        <v>354.5563540810828</v>
      </c>
      <c r="C143" s="51">
        <f aca="true" t="shared" si="29" ref="C143:C206">C142+0.01*(2*H142)</f>
        <v>0.9251328570990807</v>
      </c>
      <c r="D143" s="51">
        <f aca="true" t="shared" si="30" ref="D143:D206">D142-0.01*(2*H142)</f>
        <v>1.4498671429009182</v>
      </c>
      <c r="E143" s="33">
        <f aca="true" t="shared" si="31" ref="E143:E206">E142+(0.01*$H$7)</f>
        <v>0.34950000000000003</v>
      </c>
      <c r="F143" s="52">
        <f t="shared" si="22"/>
        <v>176.28575701598362</v>
      </c>
      <c r="G143" s="52">
        <f t="shared" si="23"/>
        <v>34.01500428163888</v>
      </c>
      <c r="H143" s="51">
        <f t="shared" si="24"/>
        <v>0.19513261030184642</v>
      </c>
      <c r="I143" s="15">
        <f aca="true" t="shared" si="32" ref="I143:I206">G143*0.01+I142</f>
        <v>46.414850154112045</v>
      </c>
      <c r="J143" s="15">
        <f t="shared" si="25"/>
        <v>206.5460831857986</v>
      </c>
      <c r="K143" s="15">
        <f t="shared" si="26"/>
        <v>231.33161316809446</v>
      </c>
      <c r="L143" s="52">
        <f t="shared" si="27"/>
        <v>38.09680479543555</v>
      </c>
    </row>
    <row r="144" spans="1:12" ht="12.75">
      <c r="A144" s="33">
        <v>1.3</v>
      </c>
      <c r="B144" s="40">
        <f t="shared" si="28"/>
        <v>352.36902412120793</v>
      </c>
      <c r="C144" s="51">
        <f t="shared" si="29"/>
        <v>0.9290355093051176</v>
      </c>
      <c r="D144" s="51">
        <f t="shared" si="30"/>
        <v>1.4459644906948812</v>
      </c>
      <c r="E144" s="33">
        <f t="shared" si="31"/>
        <v>0.35000000000000003</v>
      </c>
      <c r="F144" s="52">
        <f t="shared" si="22"/>
        <v>175.57536238692884</v>
      </c>
      <c r="G144" s="52">
        <f t="shared" si="23"/>
        <v>33.9019523642376</v>
      </c>
      <c r="H144" s="51">
        <f t="shared" si="24"/>
        <v>0.19471042824386145</v>
      </c>
      <c r="I144" s="15">
        <f t="shared" si="32"/>
        <v>46.75386967775442</v>
      </c>
      <c r="J144" s="15">
        <f t="shared" si="25"/>
        <v>208.05472006600718</v>
      </c>
      <c r="K144" s="15">
        <f t="shared" si="26"/>
        <v>233.02128647392806</v>
      </c>
      <c r="L144" s="52">
        <f t="shared" si="27"/>
        <v>37.970186647946115</v>
      </c>
    </row>
    <row r="145" spans="1:12" ht="12.75">
      <c r="A145" s="33">
        <v>1.31</v>
      </c>
      <c r="B145" s="40">
        <f t="shared" si="28"/>
        <v>350.17970803236017</v>
      </c>
      <c r="C145" s="51">
        <f t="shared" si="29"/>
        <v>0.9329297178699948</v>
      </c>
      <c r="D145" s="51">
        <f t="shared" si="30"/>
        <v>1.442070282130004</v>
      </c>
      <c r="E145" s="33">
        <f t="shared" si="31"/>
        <v>0.35050000000000003</v>
      </c>
      <c r="F145" s="52">
        <f t="shared" si="22"/>
        <v>174.8628161149047</v>
      </c>
      <c r="G145" s="52">
        <f t="shared" si="23"/>
        <v>33.78764463708211</v>
      </c>
      <c r="H145" s="51">
        <f t="shared" si="24"/>
        <v>0.1942861536002289</v>
      </c>
      <c r="I145" s="15">
        <f t="shared" si="32"/>
        <v>47.091746124125244</v>
      </c>
      <c r="J145" s="15">
        <f t="shared" si="25"/>
        <v>209.55827025235735</v>
      </c>
      <c r="K145" s="15">
        <f t="shared" si="26"/>
        <v>234.70526268264024</v>
      </c>
      <c r="L145" s="52">
        <f t="shared" si="27"/>
        <v>37.84216199353197</v>
      </c>
    </row>
    <row r="146" spans="1:12" ht="12.75">
      <c r="A146" s="33">
        <v>1.32</v>
      </c>
      <c r="B146" s="40">
        <f t="shared" si="28"/>
        <v>347.9886678405742</v>
      </c>
      <c r="C146" s="51">
        <f t="shared" si="29"/>
        <v>0.9368154409419994</v>
      </c>
      <c r="D146" s="51">
        <f t="shared" si="30"/>
        <v>1.4381845590579994</v>
      </c>
      <c r="E146" s="33">
        <f t="shared" si="31"/>
        <v>0.35100000000000003</v>
      </c>
      <c r="F146" s="52">
        <f t="shared" si="22"/>
        <v>174.14818602527166</v>
      </c>
      <c r="G146" s="52">
        <f t="shared" si="23"/>
        <v>33.67210223604852</v>
      </c>
      <c r="H146" s="51">
        <f t="shared" si="24"/>
        <v>0.1938598151065887</v>
      </c>
      <c r="I146" s="15">
        <f t="shared" si="32"/>
        <v>47.42846714648573</v>
      </c>
      <c r="J146" s="15">
        <f t="shared" si="25"/>
        <v>211.0566788018615</v>
      </c>
      <c r="K146" s="15">
        <f t="shared" si="26"/>
        <v>236.3834802580849</v>
      </c>
      <c r="L146" s="52">
        <f t="shared" si="27"/>
        <v>37.712754504374345</v>
      </c>
    </row>
    <row r="147" spans="1:12" ht="12.75">
      <c r="A147" s="33">
        <v>1.33</v>
      </c>
      <c r="B147" s="40">
        <f t="shared" si="28"/>
        <v>345.7961622939776</v>
      </c>
      <c r="C147" s="51">
        <f t="shared" si="29"/>
        <v>0.9406926372441312</v>
      </c>
      <c r="D147" s="51">
        <f t="shared" si="30"/>
        <v>1.4343073627558676</v>
      </c>
      <c r="E147" s="33">
        <f t="shared" si="31"/>
        <v>0.35150000000000003</v>
      </c>
      <c r="F147" s="52">
        <f t="shared" si="22"/>
        <v>173.4315393601437</v>
      </c>
      <c r="G147" s="52">
        <f t="shared" si="23"/>
        <v>33.555346263394206</v>
      </c>
      <c r="H147" s="51">
        <f t="shared" si="24"/>
        <v>0.19343144130104795</v>
      </c>
      <c r="I147" s="15">
        <f t="shared" si="32"/>
        <v>47.76402060911967</v>
      </c>
      <c r="J147" s="15">
        <f t="shared" si="25"/>
        <v>212.54989171058253</v>
      </c>
      <c r="K147" s="15">
        <f t="shared" si="26"/>
        <v>238.05587871585246</v>
      </c>
      <c r="L147" s="52">
        <f t="shared" si="27"/>
        <v>37.58198781500151</v>
      </c>
    </row>
    <row r="148" spans="1:12" ht="12.75">
      <c r="A148" s="33">
        <v>1.34</v>
      </c>
      <c r="B148" s="40">
        <f t="shared" si="28"/>
        <v>343.60244686396607</v>
      </c>
      <c r="C148" s="51">
        <f t="shared" si="29"/>
        <v>0.9445612660701521</v>
      </c>
      <c r="D148" s="51">
        <f t="shared" si="30"/>
        <v>1.4304387339298466</v>
      </c>
      <c r="E148" s="33">
        <f t="shared" si="31"/>
        <v>0.35200000000000004</v>
      </c>
      <c r="F148" s="52">
        <f t="shared" si="22"/>
        <v>172.71294277847838</v>
      </c>
      <c r="G148" s="52">
        <f t="shared" si="23"/>
        <v>33.43739778437329</v>
      </c>
      <c r="H148" s="51">
        <f t="shared" si="24"/>
        <v>0.19300106052498034</v>
      </c>
      <c r="I148" s="15">
        <f t="shared" si="32"/>
        <v>48.0983945869634</v>
      </c>
      <c r="J148" s="15">
        <f t="shared" si="25"/>
        <v>214.03785591198715</v>
      </c>
      <c r="K148" s="15">
        <f t="shared" si="26"/>
        <v>239.72239862142564</v>
      </c>
      <c r="L148" s="52">
        <f t="shared" si="27"/>
        <v>37.449885518498085</v>
      </c>
    </row>
    <row r="149" spans="1:12" ht="12.75">
      <c r="A149" s="33">
        <v>1.35</v>
      </c>
      <c r="B149" s="40">
        <f t="shared" si="28"/>
        <v>341.40777374716515</v>
      </c>
      <c r="C149" s="51">
        <f t="shared" si="29"/>
        <v>0.9484212872806517</v>
      </c>
      <c r="D149" s="51">
        <f t="shared" si="30"/>
        <v>1.426578712719347</v>
      </c>
      <c r="E149" s="33">
        <f t="shared" si="31"/>
        <v>0.35250000000000004</v>
      </c>
      <c r="F149" s="52">
        <f t="shared" si="22"/>
        <v>171.99246235625668</v>
      </c>
      <c r="G149" s="52">
        <f t="shared" si="23"/>
        <v>33.31827782391156</v>
      </c>
      <c r="H149" s="51">
        <f t="shared" si="24"/>
        <v>0.19256870092382994</v>
      </c>
      <c r="I149" s="15">
        <f t="shared" si="32"/>
        <v>48.431577365202514</v>
      </c>
      <c r="J149" s="15">
        <f t="shared" si="25"/>
        <v>215.5205192751512</v>
      </c>
      <c r="K149" s="15">
        <f t="shared" si="26"/>
        <v>241.38298158816937</v>
      </c>
      <c r="L149" s="52">
        <f t="shared" si="27"/>
        <v>37.31647116278095</v>
      </c>
    </row>
    <row r="150" spans="1:12" ht="12.75">
      <c r="A150" s="33">
        <v>1.36</v>
      </c>
      <c r="B150" s="40">
        <f t="shared" si="28"/>
        <v>339.21239186816507</v>
      </c>
      <c r="C150" s="51">
        <f t="shared" si="29"/>
        <v>0.9522726612991282</v>
      </c>
      <c r="D150" s="51">
        <f t="shared" si="30"/>
        <v>1.4227273387008703</v>
      </c>
      <c r="E150" s="33">
        <f t="shared" si="31"/>
        <v>0.35300000000000004</v>
      </c>
      <c r="F150" s="52">
        <f t="shared" si="22"/>
        <v>171.2701635867511</v>
      </c>
      <c r="G150" s="52">
        <f t="shared" si="23"/>
        <v>33.19800736334097</v>
      </c>
      <c r="H150" s="51">
        <f t="shared" si="24"/>
        <v>0.19213439044791825</v>
      </c>
      <c r="I150" s="15">
        <f t="shared" si="32"/>
        <v>48.763557438835925</v>
      </c>
      <c r="J150" s="15">
        <f t="shared" si="25"/>
        <v>216.99783060281987</v>
      </c>
      <c r="K150" s="15">
        <f t="shared" si="26"/>
        <v>243.0375702751583</v>
      </c>
      <c r="L150" s="52">
        <f t="shared" si="27"/>
        <v>37.18176824694189</v>
      </c>
    </row>
    <row r="151" spans="1:12" ht="12.75">
      <c r="A151" s="33">
        <v>1.37</v>
      </c>
      <c r="B151" s="40">
        <f t="shared" si="28"/>
        <v>337.0165468830088</v>
      </c>
      <c r="C151" s="51">
        <f t="shared" si="29"/>
        <v>0.9561153491080866</v>
      </c>
      <c r="D151" s="51">
        <f t="shared" si="30"/>
        <v>1.418884650891912</v>
      </c>
      <c r="E151" s="33">
        <f t="shared" si="31"/>
        <v>0.35350000000000004</v>
      </c>
      <c r="F151" s="52">
        <f t="shared" si="22"/>
        <v>170.54611138088012</v>
      </c>
      <c r="G151" s="52">
        <f t="shared" si="23"/>
        <v>33.07660733719334</v>
      </c>
      <c r="H151" s="51">
        <f t="shared" si="24"/>
        <v>0.19169815685325534</v>
      </c>
      <c r="I151" s="15">
        <f t="shared" si="32"/>
        <v>49.09432351220786</v>
      </c>
      <c r="J151" s="15">
        <f t="shared" si="25"/>
        <v>218.46973962932498</v>
      </c>
      <c r="K151" s="15">
        <f t="shared" si="26"/>
        <v>244.686108384844</v>
      </c>
      <c r="L151" s="52">
        <f t="shared" si="27"/>
        <v>37.04580021765654</v>
      </c>
    </row>
    <row r="152" spans="1:12" ht="12.75">
      <c r="A152" s="33">
        <v>1.38</v>
      </c>
      <c r="B152" s="40">
        <f t="shared" si="28"/>
        <v>334.82048118341567</v>
      </c>
      <c r="C152" s="51">
        <f t="shared" si="29"/>
        <v>0.9599493122451517</v>
      </c>
      <c r="D152" s="51">
        <f t="shared" si="30"/>
        <v>1.4150506877548468</v>
      </c>
      <c r="E152" s="33">
        <f t="shared" si="31"/>
        <v>0.35400000000000004</v>
      </c>
      <c r="F152" s="52">
        <f t="shared" si="22"/>
        <v>169.82037006764645</v>
      </c>
      <c r="G152" s="52">
        <f t="shared" si="23"/>
        <v>32.954098630053025</v>
      </c>
      <c r="H152" s="51">
        <f t="shared" si="24"/>
        <v>0.19126002770235398</v>
      </c>
      <c r="I152" s="15">
        <f t="shared" si="32"/>
        <v>49.42386449850839</v>
      </c>
      <c r="J152" s="15">
        <f t="shared" si="25"/>
        <v>219.93619701836232</v>
      </c>
      <c r="K152" s="15">
        <f t="shared" si="26"/>
        <v>246.32854066056584</v>
      </c>
      <c r="L152" s="52">
        <f t="shared" si="27"/>
        <v>36.908590465659394</v>
      </c>
    </row>
    <row r="153" spans="1:12" ht="12.75">
      <c r="A153" s="33">
        <v>1.39</v>
      </c>
      <c r="B153" s="40">
        <f t="shared" si="28"/>
        <v>332.62443390172336</v>
      </c>
      <c r="C153" s="51">
        <f t="shared" si="29"/>
        <v>0.9637745127991988</v>
      </c>
      <c r="D153" s="51">
        <f t="shared" si="30"/>
        <v>1.4112254872007997</v>
      </c>
      <c r="E153" s="33">
        <f t="shared" si="31"/>
        <v>0.35450000000000004</v>
      </c>
      <c r="F153" s="52">
        <f t="shared" si="22"/>
        <v>169.0930033946581</v>
      </c>
      <c r="G153" s="52">
        <f t="shared" si="23"/>
        <v>32.830502073468196</v>
      </c>
      <c r="H153" s="51">
        <f t="shared" si="24"/>
        <v>0.19082003036504697</v>
      </c>
      <c r="I153" s="15">
        <f t="shared" si="32"/>
        <v>49.75216951924307</v>
      </c>
      <c r="J153" s="15">
        <f t="shared" si="25"/>
        <v>221.39715436063167</v>
      </c>
      <c r="K153" s="15">
        <f t="shared" si="26"/>
        <v>247.9648128839075</v>
      </c>
      <c r="L153" s="52">
        <f t="shared" si="27"/>
        <v>36.770162322284385</v>
      </c>
    </row>
    <row r="154" spans="1:12" ht="12.75">
      <c r="A154" s="33">
        <v>1.4</v>
      </c>
      <c r="B154" s="40">
        <f t="shared" si="28"/>
        <v>330.42864091652973</v>
      </c>
      <c r="C154" s="51">
        <f t="shared" si="29"/>
        <v>0.9675909134064997</v>
      </c>
      <c r="D154" s="51">
        <f t="shared" si="30"/>
        <v>1.4074090865934987</v>
      </c>
      <c r="E154" s="33">
        <f t="shared" si="31"/>
        <v>0.35500000000000004</v>
      </c>
      <c r="F154" s="52">
        <f t="shared" si="22"/>
        <v>168.3640745287298</v>
      </c>
      <c r="G154" s="52">
        <f t="shared" si="23"/>
        <v>32.70583844292055</v>
      </c>
      <c r="H154" s="51">
        <f t="shared" si="24"/>
        <v>0.19037819201930717</v>
      </c>
      <c r="I154" s="15">
        <f t="shared" si="32"/>
        <v>50.079227903672276</v>
      </c>
      <c r="J154" s="15">
        <f t="shared" si="25"/>
        <v>222.85256417134164</v>
      </c>
      <c r="K154" s="15">
        <f t="shared" si="26"/>
        <v>249.59487187190265</v>
      </c>
      <c r="L154" s="52">
        <f t="shared" si="27"/>
        <v>36.63053905607102</v>
      </c>
    </row>
    <row r="155" spans="1:12" ht="12.75">
      <c r="A155" s="33">
        <v>1.41</v>
      </c>
      <c r="B155" s="40">
        <f t="shared" si="28"/>
        <v>328.233334859018</v>
      </c>
      <c r="C155" s="51">
        <f t="shared" si="29"/>
        <v>0.9713984772468859</v>
      </c>
      <c r="D155" s="51">
        <f t="shared" si="30"/>
        <v>1.4036015227531127</v>
      </c>
      <c r="E155" s="33">
        <f t="shared" si="31"/>
        <v>0.35550000000000004</v>
      </c>
      <c r="F155" s="52">
        <f t="shared" si="22"/>
        <v>167.63364605656335</v>
      </c>
      <c r="G155" s="52">
        <f t="shared" si="23"/>
        <v>32.58012845485301</v>
      </c>
      <c r="H155" s="51">
        <f t="shared" si="24"/>
        <v>0.1899345396520715</v>
      </c>
      <c r="I155" s="15">
        <f t="shared" si="32"/>
        <v>50.40502918822081</v>
      </c>
      <c r="J155" s="15">
        <f t="shared" si="25"/>
        <v>224.30237988758262</v>
      </c>
      <c r="K155" s="15">
        <f t="shared" si="26"/>
        <v>251.21866547409255</v>
      </c>
      <c r="L155" s="52">
        <f t="shared" si="27"/>
        <v>36.48974386943537</v>
      </c>
    </row>
    <row r="156" spans="1:12" ht="12.75">
      <c r="A156" s="33">
        <v>1.42</v>
      </c>
      <c r="B156" s="40">
        <f t="shared" si="28"/>
        <v>326.0387451199495</v>
      </c>
      <c r="C156" s="51">
        <f t="shared" si="29"/>
        <v>0.9751971680399273</v>
      </c>
      <c r="D156" s="51">
        <f t="shared" si="30"/>
        <v>1.3998028319600713</v>
      </c>
      <c r="E156" s="33">
        <f t="shared" si="31"/>
        <v>0.35600000000000004</v>
      </c>
      <c r="F156" s="52">
        <f t="shared" si="22"/>
        <v>166.9017799855049</v>
      </c>
      <c r="G156" s="52">
        <f t="shared" si="23"/>
        <v>32.453392763755325</v>
      </c>
      <c r="H156" s="51">
        <f t="shared" si="24"/>
        <v>0.18948910006006653</v>
      </c>
      <c r="I156" s="15">
        <f t="shared" si="32"/>
        <v>50.72956311585836</v>
      </c>
      <c r="J156" s="15">
        <f t="shared" si="25"/>
        <v>225.74655586556972</v>
      </c>
      <c r="K156" s="15">
        <f t="shared" si="26"/>
        <v>252.8361425694381</v>
      </c>
      <c r="L156" s="52">
        <f t="shared" si="27"/>
        <v>36.34779989540597</v>
      </c>
    </row>
    <row r="157" spans="1:12" ht="12.75">
      <c r="A157" s="33">
        <v>1.43</v>
      </c>
      <c r="B157" s="40">
        <f t="shared" si="28"/>
        <v>323.8450978573053</v>
      </c>
      <c r="C157" s="51">
        <f t="shared" si="29"/>
        <v>0.9789869500411286</v>
      </c>
      <c r="D157" s="51">
        <f t="shared" si="30"/>
        <v>1.3960130499588699</v>
      </c>
      <c r="E157" s="33">
        <f t="shared" si="31"/>
        <v>0.35650000000000004</v>
      </c>
      <c r="F157" s="52">
        <f t="shared" si="22"/>
        <v>166.1685377443779</v>
      </c>
      <c r="G157" s="52">
        <f t="shared" si="23"/>
        <v>32.32565195930703</v>
      </c>
      <c r="H157" s="51">
        <f t="shared" si="24"/>
        <v>0.18904189985063732</v>
      </c>
      <c r="I157" s="15">
        <f t="shared" si="32"/>
        <v>51.052819635451435</v>
      </c>
      <c r="J157" s="15">
        <f t="shared" si="25"/>
        <v>227.1850473777589</v>
      </c>
      <c r="K157" s="15">
        <f t="shared" si="26"/>
        <v>254.44725306309</v>
      </c>
      <c r="L157" s="52">
        <f t="shared" si="27"/>
        <v>36.20473019442388</v>
      </c>
    </row>
    <row r="158" spans="1:12" ht="12.75">
      <c r="A158" s="33">
        <v>1.44</v>
      </c>
      <c r="B158" s="40">
        <f t="shared" si="28"/>
        <v>321.6526160045601</v>
      </c>
      <c r="C158" s="51">
        <f t="shared" si="29"/>
        <v>0.9827677880381414</v>
      </c>
      <c r="D158" s="51">
        <f t="shared" si="30"/>
        <v>1.392232211961857</v>
      </c>
      <c r="E158" s="33">
        <f t="shared" si="31"/>
        <v>0.35700000000000004</v>
      </c>
      <c r="F158" s="52">
        <f t="shared" si="22"/>
        <v>165.43398018438901</v>
      </c>
      <c r="G158" s="52">
        <f t="shared" si="23"/>
        <v>32.19692656357754</v>
      </c>
      <c r="H158" s="51">
        <f t="shared" si="24"/>
        <v>0.18859296544257867</v>
      </c>
      <c r="I158" s="15">
        <f t="shared" si="32"/>
        <v>51.37478890108721</v>
      </c>
      <c r="J158" s="15">
        <f t="shared" si="25"/>
        <v>228.61781060983807</v>
      </c>
      <c r="K158" s="15">
        <f t="shared" si="26"/>
        <v>256.05194788301867</v>
      </c>
      <c r="L158" s="52">
        <f t="shared" si="27"/>
        <v>36.06055775120685</v>
      </c>
    </row>
    <row r="159" spans="1:12" ht="12.75">
      <c r="A159" s="33">
        <v>1.45</v>
      </c>
      <c r="B159" s="40">
        <f t="shared" si="28"/>
        <v>319.46151927957476</v>
      </c>
      <c r="C159" s="51">
        <f t="shared" si="29"/>
        <v>0.986539647346993</v>
      </c>
      <c r="D159" s="51">
        <f t="shared" si="30"/>
        <v>1.3884603526530055</v>
      </c>
      <c r="E159" s="33">
        <f t="shared" si="31"/>
        <v>0.35750000000000004</v>
      </c>
      <c r="F159" s="52">
        <f t="shared" si="22"/>
        <v>164.69816758010663</v>
      </c>
      <c r="G159" s="52">
        <f t="shared" si="23"/>
        <v>32.067237028283124</v>
      </c>
      <c r="H159" s="51">
        <f t="shared" si="24"/>
        <v>0.18814232306696863</v>
      </c>
      <c r="I159" s="15">
        <f t="shared" si="32"/>
        <v>51.695461271370036</v>
      </c>
      <c r="J159" s="15">
        <f t="shared" si="25"/>
        <v>230.04480265759668</v>
      </c>
      <c r="K159" s="15">
        <f t="shared" si="26"/>
        <v>257.6501789765083</v>
      </c>
      <c r="L159" s="52">
        <f t="shared" si="27"/>
        <v>35.9153054716771</v>
      </c>
    </row>
    <row r="160" spans="1:12" ht="12.75">
      <c r="A160" s="33">
        <v>1.46</v>
      </c>
      <c r="B160" s="40">
        <f t="shared" si="28"/>
        <v>317.2720241940872</v>
      </c>
      <c r="C160" s="51">
        <f t="shared" si="29"/>
        <v>0.9903024938083324</v>
      </c>
      <c r="D160" s="51">
        <f t="shared" si="30"/>
        <v>1.3846975061916662</v>
      </c>
      <c r="E160" s="33">
        <f t="shared" si="31"/>
        <v>0.35800000000000004</v>
      </c>
      <c r="F160" s="52">
        <f t="shared" si="22"/>
        <v>163.96115963050897</v>
      </c>
      <c r="G160" s="52">
        <f t="shared" si="23"/>
        <v>31.936603732100156</v>
      </c>
      <c r="H160" s="51">
        <f t="shared" si="24"/>
        <v>0.1876899987680043</v>
      </c>
      <c r="I160" s="15">
        <f t="shared" si="32"/>
        <v>52.01482730869104</v>
      </c>
      <c r="J160" s="15">
        <f t="shared" si="25"/>
        <v>231.46598152367514</v>
      </c>
      <c r="K160" s="15">
        <f t="shared" si="26"/>
        <v>259.2418993065162</v>
      </c>
      <c r="L160" s="52">
        <f t="shared" si="27"/>
        <v>35.768996179952175</v>
      </c>
    </row>
    <row r="161" spans="1:12" ht="12.75">
      <c r="A161" s="33">
        <v>1.47</v>
      </c>
      <c r="B161" s="40">
        <f t="shared" si="28"/>
        <v>315.084344063789</v>
      </c>
      <c r="C161" s="51">
        <f t="shared" si="29"/>
        <v>0.9940562937836924</v>
      </c>
      <c r="D161" s="51">
        <f t="shared" si="30"/>
        <v>1.3809437062163061</v>
      </c>
      <c r="E161" s="33">
        <f t="shared" si="31"/>
        <v>0.35850000000000004</v>
      </c>
      <c r="F161" s="52">
        <f t="shared" si="22"/>
        <v>163.22301546010118</v>
      </c>
      <c r="G161" s="52">
        <f t="shared" si="23"/>
        <v>31.805046978034607</v>
      </c>
      <c r="H161" s="51">
        <f t="shared" si="24"/>
        <v>0.1872360184038393</v>
      </c>
      <c r="I161" s="15">
        <f t="shared" si="32"/>
        <v>52.332877778471385</v>
      </c>
      <c r="J161" s="15">
        <f t="shared" si="25"/>
        <v>232.88130611419768</v>
      </c>
      <c r="K161" s="15">
        <f t="shared" si="26"/>
        <v>260.82706284790146</v>
      </c>
      <c r="L161" s="52">
        <f t="shared" si="27"/>
        <v>35.621652615398766</v>
      </c>
    </row>
    <row r="162" spans="1:12" ht="12.75">
      <c r="A162" s="33">
        <v>1.48</v>
      </c>
      <c r="B162" s="40">
        <f t="shared" si="28"/>
        <v>312.8986890189704</v>
      </c>
      <c r="C162" s="51">
        <f t="shared" si="29"/>
        <v>0.9978010141517692</v>
      </c>
      <c r="D162" s="51">
        <f t="shared" si="30"/>
        <v>1.3771989858482294</v>
      </c>
      <c r="E162" s="33">
        <f t="shared" si="31"/>
        <v>0.35900000000000004</v>
      </c>
      <c r="F162" s="52">
        <f t="shared" si="22"/>
        <v>162.48379362009936</v>
      </c>
      <c r="G162" s="52">
        <f t="shared" si="23"/>
        <v>31.672586990847115</v>
      </c>
      <c r="H162" s="51">
        <f t="shared" si="24"/>
        <v>0.1867804076474243</v>
      </c>
      <c r="I162" s="15">
        <f t="shared" si="32"/>
        <v>52.64960364837986</v>
      </c>
      <c r="J162" s="15">
        <f t="shared" si="25"/>
        <v>234.29073623529038</v>
      </c>
      <c r="K162" s="15">
        <f t="shared" si="26"/>
        <v>262.40562458352525</v>
      </c>
      <c r="L162" s="52">
        <f t="shared" si="27"/>
        <v>35.473297429748776</v>
      </c>
    </row>
    <row r="163" spans="1:12" ht="12.75">
      <c r="A163" s="33">
        <v>1.49</v>
      </c>
      <c r="B163" s="40">
        <f t="shared" si="28"/>
        <v>310.7152660157188</v>
      </c>
      <c r="C163" s="51">
        <f t="shared" si="29"/>
        <v>1.0015366223047177</v>
      </c>
      <c r="D163" s="51">
        <f t="shared" si="30"/>
        <v>1.373463377695281</v>
      </c>
      <c r="E163" s="33">
        <f t="shared" si="31"/>
        <v>0.35950000000000004</v>
      </c>
      <c r="F163" s="52">
        <f t="shared" si="22"/>
        <v>161.74355208967967</v>
      </c>
      <c r="G163" s="52">
        <f t="shared" si="23"/>
        <v>31.53924391453356</v>
      </c>
      <c r="H163" s="51">
        <f t="shared" si="24"/>
        <v>0.18632319198734815</v>
      </c>
      <c r="I163" s="15">
        <f t="shared" si="32"/>
        <v>52.96499608752519</v>
      </c>
      <c r="J163" s="15">
        <f t="shared" si="25"/>
        <v>235.69423258948711</v>
      </c>
      <c r="K163" s="15">
        <f t="shared" si="26"/>
        <v>263.9775405002256</v>
      </c>
      <c r="L163" s="52">
        <f t="shared" si="27"/>
        <v>35.32395318427759</v>
      </c>
    </row>
    <row r="164" spans="1:12" ht="12.75">
      <c r="A164" s="33">
        <v>1.5</v>
      </c>
      <c r="B164" s="40">
        <f t="shared" si="28"/>
        <v>308.53427884765483</v>
      </c>
      <c r="C164" s="51">
        <f t="shared" si="29"/>
        <v>1.0052630861444647</v>
      </c>
      <c r="D164" s="51">
        <f t="shared" si="30"/>
        <v>1.369736913855534</v>
      </c>
      <c r="E164" s="33">
        <f t="shared" si="31"/>
        <v>0.36000000000000004</v>
      </c>
      <c r="F164" s="52">
        <f t="shared" si="22"/>
        <v>161.00234827729162</v>
      </c>
      <c r="G164" s="52">
        <f t="shared" si="23"/>
        <v>31.40503780986048</v>
      </c>
      <c r="H164" s="51">
        <f t="shared" si="24"/>
        <v>0.1858643967286811</v>
      </c>
      <c r="I164" s="15">
        <f t="shared" si="32"/>
        <v>53.2790464656238</v>
      </c>
      <c r="J164" s="15">
        <f t="shared" si="25"/>
        <v>237.09175677202592</v>
      </c>
      <c r="K164" s="15">
        <f t="shared" si="26"/>
        <v>265.54276758466904</v>
      </c>
      <c r="L164" s="52">
        <f t="shared" si="27"/>
        <v>35.17364234704374</v>
      </c>
    </row>
    <row r="165" spans="1:12" ht="12.75">
      <c r="A165" s="33">
        <v>1.51</v>
      </c>
      <c r="B165" s="40">
        <f t="shared" si="28"/>
        <v>306.35592815819064</v>
      </c>
      <c r="C165" s="51">
        <f t="shared" si="29"/>
        <v>1.0089803740790384</v>
      </c>
      <c r="D165" s="51">
        <f t="shared" si="30"/>
        <v>1.3660196259209603</v>
      </c>
      <c r="E165" s="33">
        <f t="shared" si="31"/>
        <v>0.36050000000000004</v>
      </c>
      <c r="F165" s="52">
        <f t="shared" si="22"/>
        <v>160.26023902203332</v>
      </c>
      <c r="G165" s="52">
        <f t="shared" si="23"/>
        <v>31.269988651955064</v>
      </c>
      <c r="H165" s="51">
        <f t="shared" si="24"/>
        <v>0.18540404699382032</v>
      </c>
      <c r="I165" s="15">
        <f t="shared" si="32"/>
        <v>53.59174635214335</v>
      </c>
      <c r="J165" s="15">
        <f t="shared" si="25"/>
        <v>238.48327126703794</v>
      </c>
      <c r="K165" s="15">
        <f t="shared" si="26"/>
        <v>267.10126381908253</v>
      </c>
      <c r="L165" s="52">
        <f t="shared" si="27"/>
        <v>35.02238729018968</v>
      </c>
    </row>
    <row r="166" spans="1:12" ht="12.75">
      <c r="A166" s="33">
        <v>1.52</v>
      </c>
      <c r="B166" s="40">
        <f t="shared" si="28"/>
        <v>304.18041145329727</v>
      </c>
      <c r="C166" s="51">
        <f t="shared" si="29"/>
        <v>1.0126884550189148</v>
      </c>
      <c r="D166" s="51">
        <f t="shared" si="30"/>
        <v>1.3623115449810839</v>
      </c>
      <c r="E166" s="33">
        <f t="shared" si="31"/>
        <v>0.36100000000000004</v>
      </c>
      <c r="F166" s="52">
        <f t="shared" si="22"/>
        <v>159.51728059508764</v>
      </c>
      <c r="G166" s="52">
        <f t="shared" si="23"/>
        <v>31.134116327949453</v>
      </c>
      <c r="H166" s="51">
        <f t="shared" si="24"/>
        <v>0.18494216772333572</v>
      </c>
      <c r="I166" s="15">
        <f t="shared" si="32"/>
        <v>53.90308751542285</v>
      </c>
      <c r="J166" s="15">
        <f t="shared" si="25"/>
        <v>239.86873944363168</v>
      </c>
      <c r="K166" s="15">
        <f t="shared" si="26"/>
        <v>268.6529881768675</v>
      </c>
      <c r="L166" s="52">
        <f t="shared" si="27"/>
        <v>34.870210287303394</v>
      </c>
    </row>
    <row r="167" spans="1:12" ht="12.75">
      <c r="A167" s="33">
        <v>1.53</v>
      </c>
      <c r="B167" s="40">
        <f t="shared" si="28"/>
        <v>302.00792311476386</v>
      </c>
      <c r="C167" s="51">
        <f t="shared" si="29"/>
        <v>1.0163872983733815</v>
      </c>
      <c r="D167" s="51">
        <f t="shared" si="30"/>
        <v>1.3586127016266172</v>
      </c>
      <c r="E167" s="33">
        <f t="shared" si="31"/>
        <v>0.36150000000000004</v>
      </c>
      <c r="F167" s="52">
        <f t="shared" si="22"/>
        <v>158.7735287012175</v>
      </c>
      <c r="G167" s="52">
        <f t="shared" si="23"/>
        <v>30.997440634678707</v>
      </c>
      <c r="H167" s="51">
        <f t="shared" si="24"/>
        <v>0.18447878367681828</v>
      </c>
      <c r="I167" s="15">
        <f t="shared" si="32"/>
        <v>54.213061921769636</v>
      </c>
      <c r="J167" s="15">
        <f t="shared" si="25"/>
        <v>241.2481255518749</v>
      </c>
      <c r="K167" s="15">
        <f t="shared" si="26"/>
        <v>270.1979006180999</v>
      </c>
      <c r="L167" s="52">
        <f t="shared" si="27"/>
        <v>34.717133510840156</v>
      </c>
    </row>
    <row r="168" spans="1:12" ht="12.75">
      <c r="A168" s="33">
        <v>1.54</v>
      </c>
      <c r="B168" s="40">
        <f t="shared" si="28"/>
        <v>299.8386544139361</v>
      </c>
      <c r="C168" s="51">
        <f t="shared" si="29"/>
        <v>1.020076874046918</v>
      </c>
      <c r="D168" s="51">
        <f t="shared" si="30"/>
        <v>1.3549231259530807</v>
      </c>
      <c r="E168" s="33">
        <f t="shared" si="31"/>
        <v>0.36200000000000004</v>
      </c>
      <c r="F168" s="52">
        <f t="shared" si="22"/>
        <v>158.0290384803188</v>
      </c>
      <c r="G168" s="52">
        <f t="shared" si="23"/>
        <v>30.859981276432194</v>
      </c>
      <c r="H168" s="51">
        <f t="shared" si="24"/>
        <v>0.18401391943372863</v>
      </c>
      <c r="I168" s="15">
        <f t="shared" si="32"/>
        <v>54.52166173453396</v>
      </c>
      <c r="J168" s="15">
        <f t="shared" si="25"/>
        <v>242.62139471867613</v>
      </c>
      <c r="K168" s="15">
        <f t="shared" si="26"/>
        <v>271.7359620849173</v>
      </c>
      <c r="L168" s="52">
        <f t="shared" si="27"/>
        <v>34.56317902960406</v>
      </c>
    </row>
    <row r="169" spans="1:12" ht="12.75">
      <c r="A169" s="33">
        <v>1.55</v>
      </c>
      <c r="B169" s="40">
        <f t="shared" si="28"/>
        <v>297.6727935259182</v>
      </c>
      <c r="C169" s="51">
        <f t="shared" si="29"/>
        <v>1.0237571524355924</v>
      </c>
      <c r="D169" s="51">
        <f t="shared" si="30"/>
        <v>1.3512428475644063</v>
      </c>
      <c r="E169" s="33">
        <f t="shared" si="31"/>
        <v>0.36250000000000004</v>
      </c>
      <c r="F169" s="52">
        <f t="shared" si="22"/>
        <v>157.28386450902983</v>
      </c>
      <c r="G169" s="52">
        <f t="shared" si="23"/>
        <v>30.721757862757887</v>
      </c>
      <c r="H169" s="51">
        <f t="shared" si="24"/>
        <v>0.18354759939424747</v>
      </c>
      <c r="I169" s="15">
        <f t="shared" si="32"/>
        <v>54.828879313161536</v>
      </c>
      <c r="J169" s="15">
        <f t="shared" si="25"/>
        <v>243.98851294356885</v>
      </c>
      <c r="K169" s="15">
        <f t="shared" si="26"/>
        <v>273.26713449679715</v>
      </c>
      <c r="L169" s="52">
        <f t="shared" si="27"/>
        <v>34.408368806288834</v>
      </c>
    </row>
    <row r="170" spans="1:12" ht="12.75">
      <c r="A170" s="33">
        <v>1.56</v>
      </c>
      <c r="B170" s="40">
        <f t="shared" si="28"/>
        <v>295.5105255442257</v>
      </c>
      <c r="C170" s="51">
        <f t="shared" si="29"/>
        <v>1.0274281044234774</v>
      </c>
      <c r="D170" s="51">
        <f t="shared" si="30"/>
        <v>1.3475718955765212</v>
      </c>
      <c r="E170" s="33">
        <f t="shared" si="31"/>
        <v>0.36300000000000004</v>
      </c>
      <c r="F170" s="52">
        <f t="shared" si="22"/>
        <v>156.53806080239536</v>
      </c>
      <c r="G170" s="52">
        <f t="shared" si="23"/>
        <v>30.582789906319285</v>
      </c>
      <c r="H170" s="51">
        <f t="shared" si="24"/>
        <v>0.18307984778012684</v>
      </c>
      <c r="I170" s="15">
        <f t="shared" si="32"/>
        <v>55.13470721222473</v>
      </c>
      <c r="J170" s="15">
        <f t="shared" si="25"/>
        <v>245.34944709440006</v>
      </c>
      <c r="K170" s="15">
        <f t="shared" si="26"/>
        <v>274.7913807457281</v>
      </c>
      <c r="L170" s="52">
        <f t="shared" si="27"/>
        <v>34.2527246950776</v>
      </c>
    </row>
    <row r="171" spans="1:12" ht="12.75">
      <c r="A171" s="33">
        <v>1.57</v>
      </c>
      <c r="B171" s="40">
        <f t="shared" si="28"/>
        <v>293.35203249587425</v>
      </c>
      <c r="C171" s="51">
        <f t="shared" si="29"/>
        <v>1.03108970137908</v>
      </c>
      <c r="D171" s="51">
        <f t="shared" si="30"/>
        <v>1.3439102986209186</v>
      </c>
      <c r="E171" s="33">
        <f t="shared" si="31"/>
        <v>0.36350000000000005</v>
      </c>
      <c r="F171" s="52">
        <f t="shared" si="22"/>
        <v>155.7916808155844</v>
      </c>
      <c r="G171" s="52">
        <f t="shared" si="23"/>
        <v>30.4430968208044</v>
      </c>
      <c r="H171" s="51">
        <f t="shared" si="24"/>
        <v>0.18261068863554197</v>
      </c>
      <c r="I171" s="15">
        <f t="shared" si="32"/>
        <v>55.43913818043278</v>
      </c>
      <c r="J171" s="15">
        <f t="shared" si="25"/>
        <v>246.70416490292587</v>
      </c>
      <c r="K171" s="15">
        <f t="shared" si="26"/>
        <v>276.308664691277</v>
      </c>
      <c r="L171" s="52">
        <f t="shared" si="27"/>
        <v>34.09626843930093</v>
      </c>
    </row>
    <row r="172" spans="1:12" ht="12.75">
      <c r="A172" s="33">
        <v>1.58</v>
      </c>
      <c r="B172" s="40">
        <f t="shared" si="28"/>
        <v>291.197493356891</v>
      </c>
      <c r="C172" s="51">
        <f t="shared" si="29"/>
        <v>1.034741915151791</v>
      </c>
      <c r="D172" s="51">
        <f t="shared" si="30"/>
        <v>1.3402580848482077</v>
      </c>
      <c r="E172" s="33">
        <f t="shared" si="31"/>
        <v>0.36400000000000005</v>
      </c>
      <c r="F172" s="52">
        <f t="shared" si="22"/>
        <v>155.04477744565966</v>
      </c>
      <c r="G172" s="52">
        <f t="shared" si="23"/>
        <v>30.302697918886416</v>
      </c>
      <c r="H172" s="51">
        <f t="shared" si="24"/>
        <v>0.18214014582794472</v>
      </c>
      <c r="I172" s="15">
        <f t="shared" si="32"/>
        <v>55.74216515962164</v>
      </c>
      <c r="J172" s="15">
        <f t="shared" si="25"/>
        <v>248.0526349603163</v>
      </c>
      <c r="K172" s="15">
        <f t="shared" si="26"/>
        <v>277.8189511555543</v>
      </c>
      <c r="L172" s="52">
        <f t="shared" si="27"/>
        <v>33.93902166915279</v>
      </c>
    </row>
    <row r="173" spans="1:12" ht="12.75">
      <c r="A173" s="33">
        <v>1.59</v>
      </c>
      <c r="B173" s="40">
        <f t="shared" si="28"/>
        <v>289.04708406823465</v>
      </c>
      <c r="C173" s="51">
        <f t="shared" si="29"/>
        <v>1.0383847180683499</v>
      </c>
      <c r="D173" s="51">
        <f t="shared" si="30"/>
        <v>1.3366152819316488</v>
      </c>
      <c r="E173" s="33">
        <f t="shared" si="31"/>
        <v>0.36450000000000005</v>
      </c>
      <c r="F173" s="52">
        <f t="shared" si="22"/>
        <v>154.29740303339784</v>
      </c>
      <c r="G173" s="52">
        <f t="shared" si="23"/>
        <v>30.161612410235627</v>
      </c>
      <c r="H173" s="51">
        <f t="shared" si="24"/>
        <v>0.1816682430489167</v>
      </c>
      <c r="I173" s="15">
        <f t="shared" si="32"/>
        <v>56.043781283724</v>
      </c>
      <c r="J173" s="15">
        <f t="shared" si="25"/>
        <v>249.3948267125718</v>
      </c>
      <c r="K173" s="15">
        <f t="shared" si="26"/>
        <v>279.32220591808044</v>
      </c>
      <c r="L173" s="52">
        <f t="shared" si="27"/>
        <v>33.781005899463906</v>
      </c>
    </row>
    <row r="174" spans="1:12" ht="12.75">
      <c r="A174" s="33">
        <v>1.6</v>
      </c>
      <c r="B174" s="40">
        <f t="shared" si="28"/>
        <v>286.9009775521113</v>
      </c>
      <c r="C174" s="51">
        <f t="shared" si="29"/>
        <v>1.0420180829293282</v>
      </c>
      <c r="D174" s="51">
        <f t="shared" si="30"/>
        <v>1.3329819170706705</v>
      </c>
      <c r="E174" s="33">
        <f t="shared" si="31"/>
        <v>0.36500000000000005</v>
      </c>
      <c r="F174" s="52">
        <f t="shared" si="22"/>
        <v>153.5496093651593</v>
      </c>
      <c r="G174" s="52">
        <f t="shared" si="23"/>
        <v>30.019859399582085</v>
      </c>
      <c r="H174" s="51">
        <f t="shared" si="24"/>
        <v>0.18119500381502407</v>
      </c>
      <c r="I174" s="15">
        <f t="shared" si="32"/>
        <v>56.343979877719825</v>
      </c>
      <c r="J174" s="15">
        <f t="shared" si="25"/>
        <v>250.73071045585323</v>
      </c>
      <c r="K174" s="15">
        <f t="shared" si="26"/>
        <v>280.81839571055565</v>
      </c>
      <c r="L174" s="52">
        <f t="shared" si="27"/>
        <v>33.62224252753194</v>
      </c>
    </row>
    <row r="175" spans="1:12" ht="12.75">
      <c r="A175" s="33">
        <v>1.61</v>
      </c>
      <c r="B175" s="40">
        <f t="shared" si="28"/>
        <v>284.75934372867397</v>
      </c>
      <c r="C175" s="51">
        <f t="shared" si="29"/>
        <v>1.0456419830056287</v>
      </c>
      <c r="D175" s="51">
        <f t="shared" si="30"/>
        <v>1.32935801699437</v>
      </c>
      <c r="E175" s="33">
        <f t="shared" si="31"/>
        <v>0.36550000000000005</v>
      </c>
      <c r="F175" s="52">
        <f t="shared" si="22"/>
        <v>152.8014476748058</v>
      </c>
      <c r="G175" s="52">
        <f t="shared" si="23"/>
        <v>29.87745788482877</v>
      </c>
      <c r="H175" s="51">
        <f t="shared" si="24"/>
        <v>0.18072045146867194</v>
      </c>
      <c r="I175" s="15">
        <f t="shared" si="32"/>
        <v>56.64275445656811</v>
      </c>
      <c r="J175" s="15">
        <f t="shared" si="25"/>
        <v>252.0602573317281</v>
      </c>
      <c r="K175" s="15">
        <f t="shared" si="26"/>
        <v>282.3074882115355</v>
      </c>
      <c r="L175" s="52">
        <f t="shared" si="27"/>
        <v>33.462752831008224</v>
      </c>
    </row>
    <row r="176" spans="1:12" ht="12.75">
      <c r="A176" s="33">
        <v>1.62</v>
      </c>
      <c r="B176" s="40">
        <f t="shared" si="28"/>
        <v>282.6223495330897</v>
      </c>
      <c r="C176" s="51">
        <f t="shared" si="29"/>
        <v>1.0492563920350022</v>
      </c>
      <c r="D176" s="51">
        <f t="shared" si="30"/>
        <v>1.3257436079649965</v>
      </c>
      <c r="E176" s="33">
        <f t="shared" si="31"/>
        <v>0.36600000000000005</v>
      </c>
      <c r="F176" s="52">
        <f t="shared" si="22"/>
        <v>152.05296864566432</v>
      </c>
      <c r="G176" s="52">
        <f t="shared" si="23"/>
        <v>29.73442675521446</v>
      </c>
      <c r="H176" s="51">
        <f t="shared" si="24"/>
        <v>0.18024460917896004</v>
      </c>
      <c r="I176" s="15">
        <f t="shared" si="32"/>
        <v>56.940098724120254</v>
      </c>
      <c r="J176" s="15">
        <f t="shared" si="25"/>
        <v>253.38343932233514</v>
      </c>
      <c r="K176" s="15">
        <f t="shared" si="26"/>
        <v>283.78945204101535</v>
      </c>
      <c r="L176" s="52">
        <f t="shared" si="27"/>
        <v>33.3025579658402</v>
      </c>
    </row>
    <row r="177" spans="1:12" ht="12.75">
      <c r="A177" s="33">
        <v>1.63</v>
      </c>
      <c r="B177" s="40">
        <f t="shared" si="28"/>
        <v>280.4901589329667</v>
      </c>
      <c r="C177" s="51">
        <f t="shared" si="29"/>
        <v>1.0528612842185814</v>
      </c>
      <c r="D177" s="51">
        <f t="shared" si="30"/>
        <v>1.3221387157814173</v>
      </c>
      <c r="E177" s="33">
        <f t="shared" si="31"/>
        <v>0.36650000000000005</v>
      </c>
      <c r="F177" s="52">
        <f t="shared" si="22"/>
        <v>151.30422241253743</v>
      </c>
      <c r="G177" s="52">
        <f t="shared" si="23"/>
        <v>29.590784789526246</v>
      </c>
      <c r="H177" s="51">
        <f t="shared" si="24"/>
        <v>0.17976749994253813</v>
      </c>
      <c r="I177" s="15">
        <f t="shared" si="32"/>
        <v>57.23600657201552</v>
      </c>
      <c r="J177" s="15">
        <f t="shared" si="25"/>
        <v>254.70022924546907</v>
      </c>
      <c r="K177" s="15">
        <f t="shared" si="26"/>
        <v>285.2642567549254</v>
      </c>
      <c r="L177" s="52">
        <f t="shared" si="27"/>
        <v>33.141678964269396</v>
      </c>
    </row>
    <row r="178" spans="1:12" ht="12.75">
      <c r="A178" s="33">
        <v>1.64</v>
      </c>
      <c r="B178" s="40">
        <f t="shared" si="28"/>
        <v>278.36293294612346</v>
      </c>
      <c r="C178" s="51">
        <f t="shared" si="29"/>
        <v>1.0564566342174322</v>
      </c>
      <c r="D178" s="51">
        <f t="shared" si="30"/>
        <v>1.3185433657825665</v>
      </c>
      <c r="E178" s="33">
        <f t="shared" si="31"/>
        <v>0.36700000000000005</v>
      </c>
      <c r="F178" s="52">
        <f t="shared" si="22"/>
        <v>150.5552585637564</v>
      </c>
      <c r="G178" s="52">
        <f t="shared" si="23"/>
        <v>29.44655065436087</v>
      </c>
      <c r="H178" s="51">
        <f t="shared" si="24"/>
        <v>0.17928914658446166</v>
      </c>
      <c r="I178" s="15">
        <f t="shared" si="32"/>
        <v>57.53047207855913</v>
      </c>
      <c r="J178" s="15">
        <f t="shared" si="25"/>
        <v>256.01060074958815</v>
      </c>
      <c r="K178" s="15">
        <f t="shared" si="26"/>
        <v>286.73187283953877</v>
      </c>
      <c r="L178" s="52">
        <f t="shared" si="27"/>
        <v>32.980136732884176</v>
      </c>
    </row>
    <row r="179" spans="1:12" ht="12.75">
      <c r="A179" s="33">
        <v>1.65</v>
      </c>
      <c r="B179" s="40">
        <f t="shared" si="28"/>
        <v>276.2408296586914</v>
      </c>
      <c r="C179" s="51">
        <f t="shared" si="29"/>
        <v>1.0600424171491214</v>
      </c>
      <c r="D179" s="51">
        <f t="shared" si="30"/>
        <v>1.3149575828508773</v>
      </c>
      <c r="E179" s="33">
        <f t="shared" si="31"/>
        <v>0.36750000000000005</v>
      </c>
      <c r="F179" s="52">
        <f t="shared" si="22"/>
        <v>149.80612614327836</v>
      </c>
      <c r="G179" s="52">
        <f t="shared" si="23"/>
        <v>29.30174290243468</v>
      </c>
      <c r="H179" s="51">
        <f t="shared" si="24"/>
        <v>0.17880957175904805</v>
      </c>
      <c r="I179" s="15">
        <f t="shared" si="32"/>
        <v>57.823489507583474</v>
      </c>
      <c r="J179" s="15">
        <f t="shared" si="25"/>
        <v>257.31452830874645</v>
      </c>
      <c r="K179" s="15">
        <f t="shared" si="26"/>
        <v>288.19227170579603</v>
      </c>
      <c r="L179" s="52">
        <f t="shared" si="27"/>
        <v>32.817952050726845</v>
      </c>
    </row>
    <row r="180" spans="1:12" ht="12.75">
      <c r="A180" s="33">
        <v>1.66</v>
      </c>
      <c r="B180" s="40">
        <f t="shared" si="28"/>
        <v>274.1240042435377</v>
      </c>
      <c r="C180" s="51">
        <f t="shared" si="29"/>
        <v>1.0636186085843025</v>
      </c>
      <c r="D180" s="51">
        <f t="shared" si="30"/>
        <v>1.3113813914156962</v>
      </c>
      <c r="E180" s="33">
        <f t="shared" si="31"/>
        <v>0.36800000000000005</v>
      </c>
      <c r="F180" s="52">
        <f t="shared" si="22"/>
        <v>149.05687365282432</v>
      </c>
      <c r="G180" s="52">
        <f t="shared" si="23"/>
        <v>29.156379970941607</v>
      </c>
      <c r="H180" s="51">
        <f t="shared" si="24"/>
        <v>0.17832879795073253</v>
      </c>
      <c r="I180" s="15">
        <f t="shared" si="32"/>
        <v>58.11505330729289</v>
      </c>
      <c r="J180" s="15">
        <f t="shared" si="25"/>
        <v>258.61198721745336</v>
      </c>
      <c r="K180" s="15">
        <f t="shared" si="26"/>
        <v>289.6454256835478</v>
      </c>
      <c r="L180" s="52">
        <f t="shared" si="27"/>
        <v>32.6551455674546</v>
      </c>
    </row>
    <row r="181" spans="1:12" ht="12.75">
      <c r="A181" s="33">
        <v>1.67</v>
      </c>
      <c r="B181" s="40">
        <f t="shared" si="28"/>
        <v>272.01260897899635</v>
      </c>
      <c r="C181" s="51">
        <f t="shared" si="29"/>
        <v>1.0671851845433171</v>
      </c>
      <c r="D181" s="51">
        <f t="shared" si="30"/>
        <v>1.3078148154566815</v>
      </c>
      <c r="E181" s="33">
        <f t="shared" si="31"/>
        <v>0.36850000000000005</v>
      </c>
      <c r="F181" s="52">
        <f t="shared" si="22"/>
        <v>148.30754905405817</v>
      </c>
      <c r="G181" s="52">
        <f t="shared" si="23"/>
        <v>29.01048017995873</v>
      </c>
      <c r="H181" s="51">
        <f t="shared" si="24"/>
        <v>0.17784684747492452</v>
      </c>
      <c r="I181" s="15">
        <f t="shared" si="32"/>
        <v>58.405158109092476</v>
      </c>
      <c r="J181" s="15">
        <f t="shared" si="25"/>
        <v>259.90295358546155</v>
      </c>
      <c r="K181" s="15">
        <f t="shared" si="26"/>
        <v>291.09130801571695</v>
      </c>
      <c r="L181" s="52">
        <f t="shared" si="27"/>
        <v>32.49173780155378</v>
      </c>
    </row>
    <row r="182" spans="1:12" ht="12.75">
      <c r="A182" s="33">
        <v>1.68</v>
      </c>
      <c r="B182" s="40">
        <f t="shared" si="28"/>
        <v>269.9067932678962</v>
      </c>
      <c r="C182" s="51">
        <f t="shared" si="29"/>
        <v>1.0707421214928157</v>
      </c>
      <c r="D182" s="51">
        <f t="shared" si="30"/>
        <v>1.304257878507183</v>
      </c>
      <c r="E182" s="33">
        <f t="shared" si="31"/>
        <v>0.36900000000000005</v>
      </c>
      <c r="F182" s="52">
        <f t="shared" si="22"/>
        <v>147.5581997708045</v>
      </c>
      <c r="G182" s="52">
        <f t="shared" si="23"/>
        <v>28.864061730899028</v>
      </c>
      <c r="H182" s="51">
        <f t="shared" si="24"/>
        <v>0.17736374247886316</v>
      </c>
      <c r="I182" s="15">
        <f t="shared" si="32"/>
        <v>58.69379872640147</v>
      </c>
      <c r="J182" s="15">
        <f t="shared" si="25"/>
        <v>261.18740433248655</v>
      </c>
      <c r="K182" s="15">
        <f t="shared" si="26"/>
        <v>292.529892852385</v>
      </c>
      <c r="L182" s="52">
        <f t="shared" si="27"/>
        <v>32.32774913860691</v>
      </c>
    </row>
    <row r="183" spans="1:12" ht="12.75">
      <c r="A183" s="33">
        <v>1.69</v>
      </c>
      <c r="B183" s="40">
        <f t="shared" si="28"/>
        <v>267.8067036568734</v>
      </c>
      <c r="C183" s="51">
        <f t="shared" si="29"/>
        <v>1.074289396342393</v>
      </c>
      <c r="D183" s="51">
        <f t="shared" si="30"/>
        <v>1.3007106036576057</v>
      </c>
      <c r="E183" s="33">
        <f t="shared" si="31"/>
        <v>0.36950000000000005</v>
      </c>
      <c r="F183" s="52">
        <f t="shared" si="22"/>
        <v>146.80887269130488</v>
      </c>
      <c r="G183" s="52">
        <f t="shared" si="23"/>
        <v>28.71714270501063</v>
      </c>
      <c r="H183" s="51">
        <f t="shared" si="24"/>
        <v>0.1768795049424733</v>
      </c>
      <c r="I183" s="15">
        <f t="shared" si="32"/>
        <v>58.98097015345157</v>
      </c>
      <c r="J183" s="15">
        <f t="shared" si="25"/>
        <v>262.4653171828595</v>
      </c>
      <c r="K183" s="15">
        <f t="shared" si="26"/>
        <v>293.9611552448027</v>
      </c>
      <c r="L183" s="52">
        <f t="shared" si="27"/>
        <v>32.16319982961191</v>
      </c>
    </row>
    <row r="184" spans="1:12" ht="12.75">
      <c r="A184" s="33">
        <v>1.7</v>
      </c>
      <c r="B184" s="40">
        <f t="shared" si="28"/>
        <v>265.7124838559583</v>
      </c>
      <c r="C184" s="51">
        <f t="shared" si="29"/>
        <v>1.0778269864412424</v>
      </c>
      <c r="D184" s="51">
        <f t="shared" si="30"/>
        <v>1.2971730135587562</v>
      </c>
      <c r="E184" s="33">
        <f t="shared" si="31"/>
        <v>0.37000000000000005</v>
      </c>
      <c r="F184" s="52">
        <f t="shared" si="22"/>
        <v>146.05961417051088</v>
      </c>
      <c r="G184" s="52">
        <f t="shared" si="23"/>
        <v>28.569741061922304</v>
      </c>
      <c r="H184" s="51">
        <f t="shared" si="24"/>
        <v>0.17639415667922104</v>
      </c>
      <c r="I184" s="15">
        <f t="shared" si="32"/>
        <v>59.266667564070794</v>
      </c>
      <c r="J184" s="15">
        <f t="shared" si="25"/>
        <v>263.73667066011507</v>
      </c>
      <c r="K184" s="15">
        <f t="shared" si="26"/>
        <v>295.3850711393289</v>
      </c>
      <c r="L184" s="52">
        <f t="shared" si="27"/>
        <v>31.998109989352983</v>
      </c>
    </row>
    <row r="185" spans="1:12" ht="12.75">
      <c r="A185" s="33">
        <v>1.71</v>
      </c>
      <c r="B185" s="40">
        <f t="shared" si="28"/>
        <v>263.624274758425</v>
      </c>
      <c r="C185" s="51">
        <f t="shared" si="29"/>
        <v>1.0813548695748267</v>
      </c>
      <c r="D185" s="51">
        <f t="shared" si="30"/>
        <v>1.293645130425172</v>
      </c>
      <c r="E185" s="33">
        <f t="shared" si="31"/>
        <v>0.37050000000000005</v>
      </c>
      <c r="F185" s="52">
        <f t="shared" si="22"/>
        <v>145.3104700324128</v>
      </c>
      <c r="G185" s="52">
        <f t="shared" si="23"/>
        <v>28.421874638234655</v>
      </c>
      <c r="H185" s="51">
        <f t="shared" si="24"/>
        <v>0.1759077193369687</v>
      </c>
      <c r="I185" s="15">
        <f t="shared" si="32"/>
        <v>59.55088631045314</v>
      </c>
      <c r="J185" s="15">
        <f t="shared" si="25"/>
        <v>265.00144408151647</v>
      </c>
      <c r="K185" s="15">
        <f t="shared" si="26"/>
        <v>296.80161737129845</v>
      </c>
      <c r="L185" s="52">
        <f t="shared" si="27"/>
        <v>31.832499594822817</v>
      </c>
    </row>
    <row r="186" spans="1:12" ht="12.75">
      <c r="A186" s="33">
        <v>1.72</v>
      </c>
      <c r="B186" s="40">
        <f t="shared" si="28"/>
        <v>261.5422144608925</v>
      </c>
      <c r="C186" s="51">
        <f t="shared" si="29"/>
        <v>1.084873023961566</v>
      </c>
      <c r="D186" s="51">
        <f t="shared" si="30"/>
        <v>1.2901269760384326</v>
      </c>
      <c r="E186" s="33">
        <f t="shared" si="31"/>
        <v>0.37100000000000005</v>
      </c>
      <c r="F186" s="52">
        <f t="shared" si="22"/>
        <v>144.56148557240343</v>
      </c>
      <c r="G186" s="52">
        <f t="shared" si="23"/>
        <v>28.273561146156442</v>
      </c>
      <c r="H186" s="51">
        <f t="shared" si="24"/>
        <v>0.1754202143988297</v>
      </c>
      <c r="I186" s="15">
        <f t="shared" si="32"/>
        <v>59.8336219219147</v>
      </c>
      <c r="J186" s="15">
        <f t="shared" si="25"/>
        <v>266.2596175525204</v>
      </c>
      <c r="K186" s="15">
        <f t="shared" si="26"/>
        <v>298.21077165882286</v>
      </c>
      <c r="L186" s="52">
        <f t="shared" si="27"/>
        <v>31.66638848369522</v>
      </c>
    </row>
    <row r="187" spans="1:12" ht="12.75">
      <c r="A187" s="33">
        <v>1.73</v>
      </c>
      <c r="B187" s="40">
        <f t="shared" si="28"/>
        <v>259.4664382836674</v>
      </c>
      <c r="C187" s="51">
        <f t="shared" si="29"/>
        <v>1.0883814282495425</v>
      </c>
      <c r="D187" s="51">
        <f t="shared" si="30"/>
        <v>1.2866185717504561</v>
      </c>
      <c r="E187" s="33">
        <f t="shared" si="31"/>
        <v>0.37150000000000005</v>
      </c>
      <c r="F187" s="52">
        <f t="shared" si="22"/>
        <v>143.81270555967495</v>
      </c>
      <c r="G187" s="52">
        <f t="shared" si="23"/>
        <v>28.124818172185645</v>
      </c>
      <c r="H187" s="51">
        <f t="shared" si="24"/>
        <v>0.17493166318402276</v>
      </c>
      <c r="I187" s="15">
        <f t="shared" si="32"/>
        <v>60.114870103636555</v>
      </c>
      <c r="J187" s="15">
        <f t="shared" si="25"/>
        <v>267.5111719611827</v>
      </c>
      <c r="K187" s="15">
        <f t="shared" si="26"/>
        <v>299.61251259652465</v>
      </c>
      <c r="L187" s="52">
        <f t="shared" si="27"/>
        <v>31.499796352847927</v>
      </c>
    </row>
    <row r="188" spans="1:12" ht="12.75">
      <c r="A188" s="33">
        <v>1.74</v>
      </c>
      <c r="B188" s="40">
        <f t="shared" si="28"/>
        <v>257.3970787913164</v>
      </c>
      <c r="C188" s="51">
        <f t="shared" si="29"/>
        <v>1.091880061513223</v>
      </c>
      <c r="D188" s="51">
        <f t="shared" si="30"/>
        <v>1.2831199384867757</v>
      </c>
      <c r="E188" s="33">
        <f t="shared" si="31"/>
        <v>0.37200000000000005</v>
      </c>
      <c r="F188" s="52">
        <f t="shared" si="22"/>
        <v>143.0641742396489</v>
      </c>
      <c r="G188" s="52">
        <f t="shared" si="23"/>
        <v>27.97566317583475</v>
      </c>
      <c r="H188" s="51">
        <f t="shared" si="24"/>
        <v>0.17444208684872556</v>
      </c>
      <c r="I188" s="15">
        <f t="shared" si="32"/>
        <v>60.3946267353949</v>
      </c>
      <c r="J188" s="15">
        <f t="shared" si="25"/>
        <v>268.7560889725073</v>
      </c>
      <c r="K188" s="15">
        <f t="shared" si="26"/>
        <v>301.00681964920824</v>
      </c>
      <c r="L188" s="52">
        <f t="shared" si="27"/>
        <v>31.332742756934923</v>
      </c>
    </row>
    <row r="189" spans="1:12" ht="12.75">
      <c r="A189" s="33">
        <v>1.75</v>
      </c>
      <c r="B189" s="40">
        <f t="shared" si="28"/>
        <v>255.33426581345992</v>
      </c>
      <c r="C189" s="51">
        <f t="shared" si="29"/>
        <v>1.0953689032501974</v>
      </c>
      <c r="D189" s="51">
        <f t="shared" si="30"/>
        <v>1.2796310967498012</v>
      </c>
      <c r="E189" s="33">
        <f t="shared" si="31"/>
        <v>0.37250000000000005</v>
      </c>
      <c r="F189" s="52">
        <f t="shared" si="22"/>
        <v>142.31593533643712</v>
      </c>
      <c r="G189" s="52">
        <f t="shared" si="23"/>
        <v>27.826113488399756</v>
      </c>
      <c r="H189" s="51">
        <f t="shared" si="24"/>
        <v>0.17395150638692783</v>
      </c>
      <c r="I189" s="15">
        <f t="shared" si="32"/>
        <v>60.6728878702789</v>
      </c>
      <c r="J189" s="15">
        <f t="shared" si="25"/>
        <v>269.9943510227411</v>
      </c>
      <c r="K189" s="15">
        <f t="shared" si="26"/>
        <v>302.3936731454701</v>
      </c>
      <c r="L189" s="52">
        <f t="shared" si="27"/>
        <v>31.16524710700773</v>
      </c>
    </row>
    <row r="190" spans="1:12" ht="12.75">
      <c r="A190" s="33">
        <v>1.76</v>
      </c>
      <c r="B190" s="40">
        <f t="shared" si="28"/>
        <v>253.27812646577485</v>
      </c>
      <c r="C190" s="51">
        <f t="shared" si="29"/>
        <v>1.098847933377936</v>
      </c>
      <c r="D190" s="51">
        <f t="shared" si="30"/>
        <v>1.2761520666220627</v>
      </c>
      <c r="E190" s="33">
        <f t="shared" si="31"/>
        <v>0.37300000000000005</v>
      </c>
      <c r="F190" s="52">
        <f t="shared" si="22"/>
        <v>141.5680320553334</v>
      </c>
      <c r="G190" s="52">
        <f t="shared" si="23"/>
        <v>27.676186311772405</v>
      </c>
      <c r="H190" s="51">
        <f t="shared" si="24"/>
        <v>0.1734599426312836</v>
      </c>
      <c r="I190" s="15">
        <f t="shared" si="32"/>
        <v>60.949649733396626</v>
      </c>
      <c r="J190" s="15">
        <f t="shared" si="25"/>
        <v>271.225941313615</v>
      </c>
      <c r="K190" s="15">
        <f t="shared" si="26"/>
        <v>303.77305427124884</v>
      </c>
      <c r="L190" s="52">
        <f t="shared" si="27"/>
        <v>30.997328669185098</v>
      </c>
    </row>
    <row r="191" spans="1:12" ht="12.75">
      <c r="A191" s="33">
        <v>1.77</v>
      </c>
      <c r="B191" s="40">
        <f t="shared" si="28"/>
        <v>251.22878517119773</v>
      </c>
      <c r="C191" s="51">
        <f t="shared" si="29"/>
        <v>1.1023171322305616</v>
      </c>
      <c r="D191" s="51">
        <f t="shared" si="30"/>
        <v>1.272682867769437</v>
      </c>
      <c r="E191" s="33">
        <f t="shared" si="31"/>
        <v>0.37350000000000005</v>
      </c>
      <c r="F191" s="52">
        <f t="shared" si="22"/>
        <v>140.82050708533436</v>
      </c>
      <c r="G191" s="52">
        <f t="shared" si="23"/>
        <v>27.52589871729521</v>
      </c>
      <c r="H191" s="51">
        <f t="shared" si="24"/>
        <v>0.17296741625396272</v>
      </c>
      <c r="I191" s="15">
        <f t="shared" si="32"/>
        <v>61.22490872056958</v>
      </c>
      <c r="J191" s="15">
        <f t="shared" si="25"/>
        <v>272.45084380653464</v>
      </c>
      <c r="K191" s="15">
        <f t="shared" si="26"/>
        <v>305.1449450633188</v>
      </c>
      <c r="L191" s="52">
        <f t="shared" si="27"/>
        <v>30.829006563370637</v>
      </c>
    </row>
    <row r="192" spans="1:12" ht="12.75">
      <c r="A192" s="33">
        <v>1.78</v>
      </c>
      <c r="B192" s="40">
        <f t="shared" si="28"/>
        <v>249.18636368131837</v>
      </c>
      <c r="C192" s="51">
        <f t="shared" si="29"/>
        <v>1.105776480555641</v>
      </c>
      <c r="D192" s="51">
        <f t="shared" si="30"/>
        <v>1.2692235194443577</v>
      </c>
      <c r="E192" s="33">
        <f t="shared" si="31"/>
        <v>0.37400000000000005</v>
      </c>
      <c r="F192" s="52">
        <f t="shared" si="22"/>
        <v>140.07340260168903</v>
      </c>
      <c r="G192" s="52">
        <f t="shared" si="23"/>
        <v>27.37526764465867</v>
      </c>
      <c r="H192" s="51">
        <f t="shared" si="24"/>
        <v>0.17247394776750166</v>
      </c>
      <c r="I192" s="15">
        <f t="shared" si="32"/>
        <v>61.498661397016164</v>
      </c>
      <c r="J192" s="15">
        <f t="shared" si="25"/>
        <v>273.66904321672195</v>
      </c>
      <c r="K192" s="15">
        <f t="shared" si="26"/>
        <v>306.5093284027286</v>
      </c>
      <c r="L192" s="52">
        <f t="shared" si="27"/>
        <v>30.660299762017715</v>
      </c>
    </row>
    <row r="193" spans="1:12" ht="12.75">
      <c r="A193" s="33">
        <v>1.79</v>
      </c>
      <c r="B193" s="40">
        <f t="shared" si="28"/>
        <v>247.15098109795323</v>
      </c>
      <c r="C193" s="51">
        <f t="shared" si="29"/>
        <v>1.109225959510991</v>
      </c>
      <c r="D193" s="51">
        <f t="shared" si="30"/>
        <v>1.2657740404890077</v>
      </c>
      <c r="E193" s="33">
        <f t="shared" si="31"/>
        <v>0.37450000000000006</v>
      </c>
      <c r="F193" s="52">
        <f t="shared" si="22"/>
        <v>139.32676026847543</v>
      </c>
      <c r="G193" s="52">
        <f t="shared" si="23"/>
        <v>27.22430990084028</v>
      </c>
      <c r="H193" s="51">
        <f t="shared" si="24"/>
        <v>0.1719795575256532</v>
      </c>
      <c r="I193" s="15">
        <f t="shared" si="32"/>
        <v>61.77090449602456</v>
      </c>
      <c r="J193" s="15">
        <f t="shared" si="25"/>
        <v>274.8805250073093</v>
      </c>
      <c r="K193" s="15">
        <f t="shared" si="26"/>
        <v>307.86618800818644</v>
      </c>
      <c r="L193" s="52">
        <f t="shared" si="27"/>
        <v>30.491227088941116</v>
      </c>
    </row>
    <row r="194" spans="1:12" ht="12.75">
      <c r="A194" s="33">
        <v>1.8</v>
      </c>
      <c r="B194" s="40">
        <f t="shared" si="28"/>
        <v>245.12275389489105</v>
      </c>
      <c r="C194" s="51">
        <f t="shared" si="29"/>
        <v>1.112665550661504</v>
      </c>
      <c r="D194" s="51">
        <f t="shared" si="30"/>
        <v>1.2623344493384947</v>
      </c>
      <c r="E194" s="33">
        <f t="shared" si="31"/>
        <v>0.37500000000000006</v>
      </c>
      <c r="F194" s="52">
        <f t="shared" si="22"/>
        <v>138.58062124120383</v>
      </c>
      <c r="G194" s="52">
        <f t="shared" si="23"/>
        <v>27.073042159084803</v>
      </c>
      <c r="H194" s="51">
        <f t="shared" si="24"/>
        <v>0.1714842657242353</v>
      </c>
      <c r="I194" s="15">
        <f t="shared" si="32"/>
        <v>62.04163491761541</v>
      </c>
      <c r="J194" s="15">
        <f t="shared" si="25"/>
        <v>276.0852753833886</v>
      </c>
      <c r="K194" s="15">
        <f t="shared" si="26"/>
        <v>309.21550842939524</v>
      </c>
      <c r="L194" s="52">
        <f t="shared" si="27"/>
        <v>30.321807218174982</v>
      </c>
    </row>
    <row r="195" spans="1:12" ht="12.75">
      <c r="A195" s="33">
        <v>1.81</v>
      </c>
      <c r="B195" s="40">
        <f t="shared" si="28"/>
        <v>243.10179593979984</v>
      </c>
      <c r="C195" s="51">
        <f t="shared" si="29"/>
        <v>1.1160952359759886</v>
      </c>
      <c r="D195" s="51">
        <f t="shared" si="30"/>
        <v>1.25890476402401</v>
      </c>
      <c r="E195" s="33">
        <f t="shared" si="31"/>
        <v>0.37550000000000006</v>
      </c>
      <c r="F195" s="52">
        <f t="shared" si="22"/>
        <v>137.83502616944574</v>
      </c>
      <c r="G195" s="52">
        <f t="shared" si="23"/>
        <v>26.921480957925393</v>
      </c>
      <c r="H195" s="51">
        <f t="shared" si="24"/>
        <v>0.17098809240197888</v>
      </c>
      <c r="I195" s="15">
        <f t="shared" si="32"/>
        <v>62.310849727194665</v>
      </c>
      <c r="J195" s="15">
        <f t="shared" si="25"/>
        <v>277.2832812860163</v>
      </c>
      <c r="K195" s="15">
        <f t="shared" si="26"/>
        <v>310.55727504033825</v>
      </c>
      <c r="L195" s="52">
        <f t="shared" si="27"/>
        <v>30.152058672876443</v>
      </c>
    </row>
    <row r="196" spans="1:12" ht="12.75">
      <c r="A196" s="33">
        <v>1.82</v>
      </c>
      <c r="B196" s="40">
        <f t="shared" si="28"/>
        <v>241.08821851628596</v>
      </c>
      <c r="C196" s="51">
        <f t="shared" si="29"/>
        <v>1.1195149978240282</v>
      </c>
      <c r="D196" s="51">
        <f t="shared" si="30"/>
        <v>1.2554850021759705</v>
      </c>
      <c r="E196" s="33">
        <f t="shared" si="31"/>
        <v>0.37600000000000006</v>
      </c>
      <c r="F196" s="52">
        <f t="shared" si="22"/>
        <v>137.0900151994867</v>
      </c>
      <c r="G196" s="52">
        <f t="shared" si="23"/>
        <v>26.769642700244766</v>
      </c>
      <c r="H196" s="51">
        <f t="shared" si="24"/>
        <v>0.17049105744137438</v>
      </c>
      <c r="I196" s="15">
        <f t="shared" si="32"/>
        <v>62.57854615419711</v>
      </c>
      <c r="J196" s="15">
        <f t="shared" si="25"/>
        <v>278.47453038617715</v>
      </c>
      <c r="K196" s="15">
        <f t="shared" si="26"/>
        <v>311.89147403251843</v>
      </c>
      <c r="L196" s="52">
        <f t="shared" si="27"/>
        <v>29.98199982427414</v>
      </c>
    </row>
    <row r="197" spans="1:12" ht="12.75">
      <c r="A197" s="33">
        <v>1.83</v>
      </c>
      <c r="B197" s="40">
        <f t="shared" si="28"/>
        <v>239.0821303460982</v>
      </c>
      <c r="C197" s="51">
        <f t="shared" si="29"/>
        <v>1.1229248189728558</v>
      </c>
      <c r="D197" s="51">
        <f t="shared" si="30"/>
        <v>1.2520751810271429</v>
      </c>
      <c r="E197" s="33">
        <f t="shared" si="31"/>
        <v>0.37650000000000006</v>
      </c>
      <c r="F197" s="52">
        <f t="shared" si="22"/>
        <v>136.34562797700343</v>
      </c>
      <c r="G197" s="52">
        <f t="shared" si="23"/>
        <v>26.61754365237642</v>
      </c>
      <c r="H197" s="51">
        <f t="shared" si="24"/>
        <v>0.1699931805695174</v>
      </c>
      <c r="I197" s="15">
        <f t="shared" si="32"/>
        <v>62.84472159072088</v>
      </c>
      <c r="J197" s="15">
        <f t="shared" si="25"/>
        <v>279.6590110787079</v>
      </c>
      <c r="K197" s="15">
        <f t="shared" si="26"/>
        <v>313.2180924081529</v>
      </c>
      <c r="L197" s="52">
        <f t="shared" si="27"/>
        <v>29.81164889066159</v>
      </c>
    </row>
    <row r="198" spans="1:12" ht="12.75">
      <c r="A198" s="33">
        <v>1.84</v>
      </c>
      <c r="B198" s="40">
        <f t="shared" si="28"/>
        <v>237.08363761146651</v>
      </c>
      <c r="C198" s="51">
        <f t="shared" si="29"/>
        <v>1.1263246825842461</v>
      </c>
      <c r="D198" s="51">
        <f t="shared" si="30"/>
        <v>1.2486753174157526</v>
      </c>
      <c r="E198" s="33">
        <f t="shared" si="31"/>
        <v>0.37700000000000006</v>
      </c>
      <c r="F198" s="52">
        <f t="shared" si="22"/>
        <v>135.60190364976364</v>
      </c>
      <c r="G198" s="52">
        <f t="shared" si="23"/>
        <v>26.465199943244937</v>
      </c>
      <c r="H198" s="51">
        <f t="shared" si="24"/>
        <v>0.16949448135895295</v>
      </c>
      <c r="I198" s="15">
        <f t="shared" si="32"/>
        <v>63.10937359015333</v>
      </c>
      <c r="J198" s="15">
        <f t="shared" si="25"/>
        <v>280.83671247618236</v>
      </c>
      <c r="K198" s="15">
        <f t="shared" si="26"/>
        <v>314.53711797332426</v>
      </c>
      <c r="L198" s="52">
        <f t="shared" si="27"/>
        <v>29.641023936434333</v>
      </c>
    </row>
    <row r="199" spans="1:12" ht="12.75">
      <c r="A199" s="33">
        <v>1.85</v>
      </c>
      <c r="B199" s="40">
        <f t="shared" si="28"/>
        <v>235.09284397756684</v>
      </c>
      <c r="C199" s="51">
        <f t="shared" si="29"/>
        <v>1.1297145722114252</v>
      </c>
      <c r="D199" s="51">
        <f t="shared" si="30"/>
        <v>1.2452854277885734</v>
      </c>
      <c r="E199" s="33">
        <f t="shared" si="31"/>
        <v>0.37750000000000006</v>
      </c>
      <c r="F199" s="52">
        <f t="shared" si="22"/>
        <v>134.858880870347</v>
      </c>
      <c r="G199" s="52">
        <f t="shared" si="23"/>
        <v>26.312627563545178</v>
      </c>
      <c r="H199" s="51">
        <f t="shared" si="24"/>
        <v>0.1689949792285184</v>
      </c>
      <c r="I199" s="15">
        <f t="shared" si="32"/>
        <v>63.37249986578878</v>
      </c>
      <c r="J199" s="15">
        <f t="shared" si="25"/>
        <v>282.0076244027601</v>
      </c>
      <c r="K199" s="15">
        <f t="shared" si="26"/>
        <v>315.84853933109133</v>
      </c>
      <c r="L199" s="52">
        <f t="shared" si="27"/>
        <v>29.4701428711706</v>
      </c>
    </row>
    <row r="200" spans="1:12" ht="12.75">
      <c r="A200" s="33">
        <v>1.86</v>
      </c>
      <c r="B200" s="40">
        <f t="shared" si="28"/>
        <v>233.10985061510453</v>
      </c>
      <c r="C200" s="51">
        <f t="shared" si="29"/>
        <v>1.1330944717959957</v>
      </c>
      <c r="D200" s="51">
        <f t="shared" si="30"/>
        <v>1.241905528204003</v>
      </c>
      <c r="E200" s="33">
        <f t="shared" si="31"/>
        <v>0.37800000000000006</v>
      </c>
      <c r="F200" s="52">
        <f t="shared" si="22"/>
        <v>134.11659779888785</v>
      </c>
      <c r="G200" s="52">
        <f t="shared" si="23"/>
        <v>26.15984236495967</v>
      </c>
      <c r="H200" s="51">
        <f t="shared" si="24"/>
        <v>0.16849469344418527</v>
      </c>
      <c r="I200" s="15">
        <f t="shared" si="32"/>
        <v>63.63409828943838</v>
      </c>
      <c r="J200" s="15">
        <f t="shared" si="25"/>
        <v>283.1717373880008</v>
      </c>
      <c r="K200" s="15">
        <f t="shared" si="26"/>
        <v>317.1523458745609</v>
      </c>
      <c r="L200" s="52">
        <f t="shared" si="27"/>
        <v>29.29902344875483</v>
      </c>
    </row>
    <row r="201" spans="1:12" ht="12.75">
      <c r="A201" s="33">
        <v>1.87</v>
      </c>
      <c r="B201" s="40">
        <f t="shared" si="28"/>
        <v>231.13475622300797</v>
      </c>
      <c r="C201" s="51">
        <f t="shared" si="29"/>
        <v>1.1364643656648794</v>
      </c>
      <c r="D201" s="51">
        <f t="shared" si="30"/>
        <v>1.2385356343351193</v>
      </c>
      <c r="E201" s="33">
        <f t="shared" si="31"/>
        <v>0.37850000000000006</v>
      </c>
      <c r="F201" s="52">
        <f t="shared" si="22"/>
        <v>133.3750921058377</v>
      </c>
      <c r="G201" s="52">
        <f t="shared" si="23"/>
        <v>26.006860059413945</v>
      </c>
      <c r="H201" s="51">
        <f t="shared" si="24"/>
        <v>0.1679936431198994</v>
      </c>
      <c r="I201" s="15">
        <f t="shared" si="32"/>
        <v>63.894166890032515</v>
      </c>
      <c r="J201" s="15">
        <f t="shared" si="25"/>
        <v>284.3290426606447</v>
      </c>
      <c r="K201" s="15">
        <f t="shared" si="26"/>
        <v>318.4485277799221</v>
      </c>
      <c r="L201" s="52">
        <f t="shared" si="27"/>
        <v>29.12768326654362</v>
      </c>
    </row>
    <row r="202" spans="1:12" ht="12.75">
      <c r="A202" s="33">
        <v>1.88</v>
      </c>
      <c r="B202" s="40">
        <f t="shared" si="28"/>
        <v>229.16765705122287</v>
      </c>
      <c r="C202" s="51">
        <f t="shared" si="29"/>
        <v>1.1398242385272774</v>
      </c>
      <c r="D202" s="51">
        <f t="shared" si="30"/>
        <v>1.2351757614727212</v>
      </c>
      <c r="E202" s="33">
        <f t="shared" si="31"/>
        <v>0.37900000000000006</v>
      </c>
      <c r="F202" s="52">
        <f t="shared" si="22"/>
        <v>132.6344009747468</v>
      </c>
      <c r="G202" s="52">
        <f t="shared" si="23"/>
        <v>25.85369621836895</v>
      </c>
      <c r="H202" s="51">
        <f t="shared" si="24"/>
        <v>0.16749184721841992</v>
      </c>
      <c r="I202" s="15">
        <f t="shared" si="32"/>
        <v>64.1527038522162</v>
      </c>
      <c r="J202" s="15">
        <f t="shared" si="25"/>
        <v>285.47953214236213</v>
      </c>
      <c r="K202" s="15">
        <f t="shared" si="26"/>
        <v>319.7370759994456</v>
      </c>
      <c r="L202" s="52">
        <f t="shared" si="27"/>
        <v>28.956139764573226</v>
      </c>
    </row>
    <row r="203" spans="1:12" ht="12.75">
      <c r="A203" s="33">
        <v>1.89</v>
      </c>
      <c r="B203" s="40">
        <f t="shared" si="28"/>
        <v>227.20864692360183</v>
      </c>
      <c r="C203" s="51">
        <f t="shared" si="29"/>
        <v>1.1431740754716457</v>
      </c>
      <c r="D203" s="51">
        <f t="shared" si="30"/>
        <v>1.231825924528353</v>
      </c>
      <c r="E203" s="33">
        <f t="shared" si="31"/>
        <v>0.37950000000000006</v>
      </c>
      <c r="F203" s="52">
        <f t="shared" si="22"/>
        <v>131.89456110506447</v>
      </c>
      <c r="G203" s="52">
        <f t="shared" si="23"/>
        <v>25.700366272150458</v>
      </c>
      <c r="H203" s="51">
        <f t="shared" si="24"/>
        <v>0.1669893245521566</v>
      </c>
      <c r="I203" s="15">
        <f t="shared" si="32"/>
        <v>64.40970751493771</v>
      </c>
      <c r="J203" s="15">
        <f t="shared" si="25"/>
        <v>286.6231984414728</v>
      </c>
      <c r="K203" s="15">
        <f t="shared" si="26"/>
        <v>321.0179822544496</v>
      </c>
      <c r="L203" s="52">
        <f t="shared" si="27"/>
        <v>28.784410224808514</v>
      </c>
    </row>
    <row r="204" spans="1:12" ht="12.75">
      <c r="A204" s="33">
        <v>1.9</v>
      </c>
      <c r="B204" s="40">
        <f t="shared" si="28"/>
        <v>225.25781726087894</v>
      </c>
      <c r="C204" s="51">
        <f t="shared" si="29"/>
        <v>1.146513861962689</v>
      </c>
      <c r="D204" s="51">
        <f t="shared" si="30"/>
        <v>1.2284861380373098</v>
      </c>
      <c r="E204" s="33">
        <f t="shared" si="31"/>
        <v>0.38000000000000006</v>
      </c>
      <c r="F204" s="52">
        <f t="shared" si="22"/>
        <v>131.15560871495677</v>
      </c>
      <c r="G204" s="52">
        <f t="shared" si="23"/>
        <v>25.54688550931467</v>
      </c>
      <c r="H204" s="51">
        <f t="shared" si="24"/>
        <v>0.16648609378400567</v>
      </c>
      <c r="I204" s="15">
        <f t="shared" si="32"/>
        <v>64.66517637003085</v>
      </c>
      <c r="J204" s="15">
        <f t="shared" si="25"/>
        <v>287.76003484663727</v>
      </c>
      <c r="K204" s="15">
        <f t="shared" si="26"/>
        <v>322.29123902823375</v>
      </c>
      <c r="L204" s="52">
        <f t="shared" si="27"/>
        <v>28.612511770432434</v>
      </c>
    </row>
    <row r="205" spans="1:12" ht="12.75">
      <c r="A205" s="33">
        <v>1.91</v>
      </c>
      <c r="B205" s="40">
        <f t="shared" si="28"/>
        <v>223.31525710372378</v>
      </c>
      <c r="C205" s="51">
        <f t="shared" si="29"/>
        <v>1.149843583838369</v>
      </c>
      <c r="D205" s="51">
        <f t="shared" si="30"/>
        <v>1.2251564161616297</v>
      </c>
      <c r="E205" s="33">
        <f t="shared" si="31"/>
        <v>0.38050000000000006</v>
      </c>
      <c r="F205" s="52">
        <f t="shared" si="22"/>
        <v>130.4175795441412</v>
      </c>
      <c r="G205" s="52">
        <f t="shared" si="23"/>
        <v>25.39326907604968</v>
      </c>
      <c r="H205" s="51">
        <f t="shared" si="24"/>
        <v>0.16598217342818394</v>
      </c>
      <c r="I205" s="15">
        <f t="shared" si="32"/>
        <v>64.91910906079134</v>
      </c>
      <c r="J205" s="15">
        <f t="shared" si="25"/>
        <v>288.89003532052146</v>
      </c>
      <c r="K205" s="15">
        <f t="shared" si="26"/>
        <v>323.55683955898405</v>
      </c>
      <c r="L205" s="52">
        <f t="shared" si="27"/>
        <v>28.440461365175643</v>
      </c>
    </row>
    <row r="206" spans="1:12" ht="12.75">
      <c r="A206" s="33">
        <v>1.92</v>
      </c>
      <c r="B206" s="40">
        <f t="shared" si="28"/>
        <v>221.38105313586564</v>
      </c>
      <c r="C206" s="51">
        <f t="shared" si="29"/>
        <v>1.1531632273069325</v>
      </c>
      <c r="D206" s="51">
        <f t="shared" si="30"/>
        <v>1.2218367726930661</v>
      </c>
      <c r="E206" s="33">
        <f t="shared" si="31"/>
        <v>0.38100000000000006</v>
      </c>
      <c r="F206" s="52">
        <f aca="true" t="shared" si="33" ref="F206:F269">($H$5*(2*(($H$2/2)^2-(C206/2)^2)+(C206*D206))/(E206/2)^2)</f>
        <v>129.6805088567373</v>
      </c>
      <c r="G206" s="52">
        <f aca="true" t="shared" si="34" ref="G206:G269">3.1416*B206*(E206/2)^2</f>
        <v>25.23953197561219</v>
      </c>
      <c r="H206" s="51">
        <f aca="true" t="shared" si="35" ref="H206:H269">$D$4*B206^$D$5</f>
        <v>0.16547758185106162</v>
      </c>
      <c r="I206" s="15">
        <f t="shared" si="32"/>
        <v>65.17150438054746</v>
      </c>
      <c r="J206" s="15">
        <f aca="true" t="shared" si="36" ref="J206:J269">I206*4.45</f>
        <v>290.01319449343623</v>
      </c>
      <c r="K206" s="15">
        <f aca="true" t="shared" si="37" ref="K206:K269">J206*$H$8</f>
        <v>324.8147778326486</v>
      </c>
      <c r="L206" s="52">
        <f aca="true" t="shared" si="38" ref="L206:L269">G206*$H$8</f>
        <v>28.26827581268566</v>
      </c>
    </row>
    <row r="207" spans="1:12" ht="12.75">
      <c r="A207" s="33">
        <v>1.93</v>
      </c>
      <c r="B207" s="40">
        <f aca="true" t="shared" si="39" ref="B207:B270">F207*$D$2*$D$3*H206</f>
        <v>219.45528970728284</v>
      </c>
      <c r="C207" s="51">
        <f aca="true" t="shared" si="40" ref="C207:C270">C206+0.01*(2*H206)</f>
        <v>1.1564727789439537</v>
      </c>
      <c r="D207" s="51">
        <f aca="true" t="shared" si="41" ref="D207:D270">D206-0.01*(2*H206)</f>
        <v>1.218527221056045</v>
      </c>
      <c r="E207" s="33">
        <f aca="true" t="shared" si="42" ref="E207:E270">E206+(0.01*$H$7)</f>
        <v>0.38150000000000006</v>
      </c>
      <c r="F207" s="52">
        <f t="shared" si="33"/>
        <v>128.94443144413248</v>
      </c>
      <c r="G207" s="52">
        <f t="shared" si="34"/>
        <v>25.0856890677992</v>
      </c>
      <c r="H207" s="51">
        <f t="shared" si="35"/>
        <v>0.16497233727199287</v>
      </c>
      <c r="I207" s="15">
        <f aca="true" t="shared" si="43" ref="I207:I270">G207*0.01+I206</f>
        <v>65.42236127122545</v>
      </c>
      <c r="J207" s="15">
        <f t="shared" si="36"/>
        <v>291.1295076569533</v>
      </c>
      <c r="K207" s="15">
        <f t="shared" si="37"/>
        <v>326.0650485757877</v>
      </c>
      <c r="L207" s="52">
        <f t="shared" si="38"/>
        <v>28.095971755935107</v>
      </c>
    </row>
    <row r="208" spans="1:12" ht="12.75">
      <c r="A208" s="33">
        <v>1.94</v>
      </c>
      <c r="B208" s="40">
        <f t="shared" si="39"/>
        <v>217.5380488574473</v>
      </c>
      <c r="C208" s="51">
        <f t="shared" si="40"/>
        <v>1.1597722256893936</v>
      </c>
      <c r="D208" s="51">
        <f t="shared" si="41"/>
        <v>1.215227774310605</v>
      </c>
      <c r="E208" s="33">
        <f t="shared" si="42"/>
        <v>0.38200000000000006</v>
      </c>
      <c r="F208" s="52">
        <f t="shared" si="33"/>
        <v>128.20938162786254</v>
      </c>
      <c r="G208" s="52">
        <f t="shared" si="34"/>
        <v>24.9317550684538</v>
      </c>
      <c r="H208" s="51">
        <f t="shared" si="35"/>
        <v>0.1644664577641455</v>
      </c>
      <c r="I208" s="15">
        <f t="shared" si="43"/>
        <v>65.67167882190999</v>
      </c>
      <c r="J208" s="15">
        <f t="shared" si="36"/>
        <v>292.2389707574995</v>
      </c>
      <c r="K208" s="15">
        <f t="shared" si="37"/>
        <v>327.30764724839946</v>
      </c>
      <c r="L208" s="52">
        <f t="shared" si="38"/>
        <v>27.923565676668257</v>
      </c>
    </row>
    <row r="209" spans="1:12" ht="12.75">
      <c r="A209" s="33">
        <v>1.95</v>
      </c>
      <c r="B209" s="40">
        <f t="shared" si="39"/>
        <v>215.6294103386205</v>
      </c>
      <c r="C209" s="51">
        <f t="shared" si="40"/>
        <v>1.1630615548446765</v>
      </c>
      <c r="D209" s="51">
        <f t="shared" si="41"/>
        <v>1.2119384451553221</v>
      </c>
      <c r="E209" s="33">
        <f t="shared" si="42"/>
        <v>0.38250000000000006</v>
      </c>
      <c r="F209" s="52">
        <f t="shared" si="33"/>
        <v>127.47539326250576</v>
      </c>
      <c r="G209" s="52">
        <f t="shared" si="34"/>
        <v>24.777744549005064</v>
      </c>
      <c r="H209" s="51">
        <f t="shared" si="35"/>
        <v>0.16395996125532783</v>
      </c>
      <c r="I209" s="15">
        <f t="shared" si="43"/>
        <v>65.91945626740004</v>
      </c>
      <c r="J209" s="15">
        <f t="shared" si="36"/>
        <v>293.3415803899302</v>
      </c>
      <c r="K209" s="15">
        <f t="shared" si="37"/>
        <v>328.5425700367218</v>
      </c>
      <c r="L209" s="52">
        <f t="shared" si="38"/>
        <v>27.751073894885675</v>
      </c>
    </row>
    <row r="210" spans="1:12" ht="12.75">
      <c r="A210" s="33">
        <v>1.96</v>
      </c>
      <c r="B210" s="40">
        <f t="shared" si="39"/>
        <v>213.7294516391909</v>
      </c>
      <c r="C210" s="51">
        <f t="shared" si="40"/>
        <v>1.1663407540697832</v>
      </c>
      <c r="D210" s="51">
        <f t="shared" si="41"/>
        <v>1.2086592459302155</v>
      </c>
      <c r="E210" s="33">
        <f t="shared" si="42"/>
        <v>0.38300000000000006</v>
      </c>
      <c r="F210" s="52">
        <f t="shared" si="33"/>
        <v>126.74249973859008</v>
      </c>
      <c r="G210" s="52">
        <f t="shared" si="34"/>
        <v>24.623671936041106</v>
      </c>
      <c r="H210" s="51">
        <f t="shared" si="35"/>
        <v>0.16345286552881458</v>
      </c>
      <c r="I210" s="15">
        <f t="shared" si="43"/>
        <v>66.16569298676045</v>
      </c>
      <c r="J210" s="15">
        <f t="shared" si="36"/>
        <v>294.43733379108403</v>
      </c>
      <c r="K210" s="15">
        <f t="shared" si="37"/>
        <v>329.76981384601413</v>
      </c>
      <c r="L210" s="52">
        <f t="shared" si="38"/>
        <v>27.57851256836604</v>
      </c>
    </row>
    <row r="211" spans="1:12" ht="12.75">
      <c r="A211" s="33">
        <v>1.97</v>
      </c>
      <c r="B211" s="40">
        <f t="shared" si="39"/>
        <v>211.83824800704892</v>
      </c>
      <c r="C211" s="51">
        <f t="shared" si="40"/>
        <v>1.1696098113803595</v>
      </c>
      <c r="D211" s="51">
        <f t="shared" si="41"/>
        <v>1.2053901886196392</v>
      </c>
      <c r="E211" s="33">
        <f t="shared" si="42"/>
        <v>0.38350000000000006</v>
      </c>
      <c r="F211" s="52">
        <f t="shared" si="33"/>
        <v>126.01073398551274</v>
      </c>
      <c r="G211" s="52">
        <f t="shared" si="34"/>
        <v>24.46955151091513</v>
      </c>
      <c r="H211" s="51">
        <f t="shared" si="35"/>
        <v>0.16294518822417053</v>
      </c>
      <c r="I211" s="15">
        <f t="shared" si="43"/>
        <v>66.4103885018696</v>
      </c>
      <c r="J211" s="15">
        <f t="shared" si="36"/>
        <v>295.52622883331975</v>
      </c>
      <c r="K211" s="15">
        <f t="shared" si="37"/>
        <v>330.9893762933182</v>
      </c>
      <c r="L211" s="52">
        <f t="shared" si="38"/>
        <v>27.40589769222495</v>
      </c>
    </row>
    <row r="212" spans="1:12" ht="12.75">
      <c r="A212" s="33">
        <v>1.98</v>
      </c>
      <c r="B212" s="40">
        <f t="shared" si="39"/>
        <v>209.955872472991</v>
      </c>
      <c r="C212" s="51">
        <f t="shared" si="40"/>
        <v>1.172868715144843</v>
      </c>
      <c r="D212" s="51">
        <f t="shared" si="41"/>
        <v>1.2021312848551557</v>
      </c>
      <c r="E212" s="33">
        <f t="shared" si="42"/>
        <v>0.38400000000000006</v>
      </c>
      <c r="F212" s="52">
        <f t="shared" si="33"/>
        <v>125.28012847447135</v>
      </c>
      <c r="G212" s="52">
        <f t="shared" si="34"/>
        <v>24.315397409383788</v>
      </c>
      <c r="H212" s="51">
        <f t="shared" si="35"/>
        <v>0.16243694683807225</v>
      </c>
      <c r="I212" s="15">
        <f t="shared" si="43"/>
        <v>66.65354247596345</v>
      </c>
      <c r="J212" s="15">
        <f t="shared" si="36"/>
        <v>296.60826401803735</v>
      </c>
      <c r="K212" s="15">
        <f t="shared" si="37"/>
        <v>332.20125570020184</v>
      </c>
      <c r="L212" s="52">
        <f t="shared" si="38"/>
        <v>27.233245098509844</v>
      </c>
    </row>
    <row r="213" spans="1:12" ht="12.75">
      <c r="A213" s="33">
        <v>1.99</v>
      </c>
      <c r="B213" s="40">
        <f t="shared" si="39"/>
        <v>208.08239587414698</v>
      </c>
      <c r="C213" s="51">
        <f t="shared" si="40"/>
        <v>1.1761174540816044</v>
      </c>
      <c r="D213" s="51">
        <f t="shared" si="41"/>
        <v>1.1988825459183943</v>
      </c>
      <c r="E213" s="33">
        <f t="shared" si="42"/>
        <v>0.38450000000000006</v>
      </c>
      <c r="F213" s="52">
        <f t="shared" si="33"/>
        <v>124.55071522140594</v>
      </c>
      <c r="G213" s="52">
        <f t="shared" si="34"/>
        <v>24.161223621277458</v>
      </c>
      <c r="H213" s="51">
        <f t="shared" si="35"/>
        <v>0.161928158725128</v>
      </c>
      <c r="I213" s="15">
        <f t="shared" si="43"/>
        <v>66.89515471217622</v>
      </c>
      <c r="J213" s="15">
        <f t="shared" si="36"/>
        <v>297.6834384691842</v>
      </c>
      <c r="K213" s="15">
        <f t="shared" si="37"/>
        <v>333.40545108548633</v>
      </c>
      <c r="L213" s="52">
        <f t="shared" si="38"/>
        <v>27.060570455830756</v>
      </c>
    </row>
    <row r="214" spans="1:12" ht="12.75">
      <c r="A214" s="33">
        <v>2</v>
      </c>
      <c r="B214" s="40">
        <f t="shared" si="39"/>
        <v>206.21788687742557</v>
      </c>
      <c r="C214" s="51">
        <f t="shared" si="40"/>
        <v>1.179356017256107</v>
      </c>
      <c r="D214" s="51">
        <f t="shared" si="41"/>
        <v>1.1956439827438916</v>
      </c>
      <c r="E214" s="33">
        <f t="shared" si="42"/>
        <v>0.38500000000000006</v>
      </c>
      <c r="F214" s="52">
        <f t="shared" si="33"/>
        <v>123.8225257899514</v>
      </c>
      <c r="G214" s="52">
        <f t="shared" si="34"/>
        <v>24.007043990202</v>
      </c>
      <c r="H214" s="51">
        <f t="shared" si="35"/>
        <v>0.16141884109869573</v>
      </c>
      <c r="I214" s="15">
        <f t="shared" si="43"/>
        <v>67.13522515207825</v>
      </c>
      <c r="J214" s="15">
        <f t="shared" si="36"/>
        <v>298.7517519267482</v>
      </c>
      <c r="K214" s="15">
        <f t="shared" si="37"/>
        <v>334.60196215795804</v>
      </c>
      <c r="L214" s="52">
        <f t="shared" si="38"/>
        <v>26.887889269026243</v>
      </c>
    </row>
    <row r="215" spans="1:12" ht="12.75">
      <c r="A215" s="33">
        <v>2.01</v>
      </c>
      <c r="B215" s="40">
        <f t="shared" si="39"/>
        <v>204.3624120029702</v>
      </c>
      <c r="C215" s="51">
        <f t="shared" si="40"/>
        <v>1.182584394078081</v>
      </c>
      <c r="D215" s="51">
        <f t="shared" si="41"/>
        <v>1.1924156059219178</v>
      </c>
      <c r="E215" s="33">
        <f t="shared" si="42"/>
        <v>0.38550000000000006</v>
      </c>
      <c r="F215" s="52">
        <f t="shared" si="33"/>
        <v>123.09559129439941</v>
      </c>
      <c r="G215" s="52">
        <f t="shared" si="34"/>
        <v>23.852872213271407</v>
      </c>
      <c r="H215" s="51">
        <f t="shared" si="35"/>
        <v>0.16090901103169872</v>
      </c>
      <c r="I215" s="15">
        <f t="shared" si="43"/>
        <v>67.37375387421096</v>
      </c>
      <c r="J215" s="15">
        <f t="shared" si="36"/>
        <v>299.8132047402388</v>
      </c>
      <c r="K215" s="15">
        <f t="shared" si="37"/>
        <v>335.79078930906746</v>
      </c>
      <c r="L215" s="52">
        <f t="shared" si="38"/>
        <v>26.715216878863977</v>
      </c>
    </row>
    <row r="216" spans="1:12" ht="12.75">
      <c r="A216" s="33">
        <v>2.02</v>
      </c>
      <c r="B216" s="40">
        <f t="shared" si="39"/>
        <v>202.51603564762007</v>
      </c>
      <c r="C216" s="51">
        <f t="shared" si="40"/>
        <v>1.1858025742987148</v>
      </c>
      <c r="D216" s="51">
        <f t="shared" si="41"/>
        <v>1.1891974257012838</v>
      </c>
      <c r="E216" s="33">
        <f t="shared" si="42"/>
        <v>0.38600000000000007</v>
      </c>
      <c r="F216" s="52">
        <f t="shared" si="33"/>
        <v>122.3699424026693</v>
      </c>
      <c r="G216" s="52">
        <f t="shared" si="34"/>
        <v>23.698721840870896</v>
      </c>
      <c r="H216" s="51">
        <f t="shared" si="35"/>
        <v>0.16039868545743952</v>
      </c>
      <c r="I216" s="15">
        <f t="shared" si="43"/>
        <v>67.61074109261968</v>
      </c>
      <c r="J216" s="15">
        <f t="shared" si="36"/>
        <v>300.86779786215754</v>
      </c>
      <c r="K216" s="15">
        <f t="shared" si="37"/>
        <v>336.97193360561647</v>
      </c>
      <c r="L216" s="52">
        <f t="shared" si="38"/>
        <v>26.542568461775407</v>
      </c>
    </row>
    <row r="217" spans="1:12" ht="12.75">
      <c r="A217" s="33">
        <v>2.03</v>
      </c>
      <c r="B217" s="40">
        <f t="shared" si="39"/>
        <v>200.6788201083709</v>
      </c>
      <c r="C217" s="51">
        <f t="shared" si="40"/>
        <v>1.1890105480078637</v>
      </c>
      <c r="D217" s="51">
        <f t="shared" si="41"/>
        <v>1.185989451992135</v>
      </c>
      <c r="E217" s="33">
        <f t="shared" si="42"/>
        <v>0.38650000000000007</v>
      </c>
      <c r="F217" s="52">
        <f t="shared" si="33"/>
        <v>121.64560933928725</v>
      </c>
      <c r="G217" s="52">
        <f t="shared" si="34"/>
        <v>23.544606276450008</v>
      </c>
      <c r="H217" s="51">
        <f t="shared" si="35"/>
        <v>0.15988788117041147</v>
      </c>
      <c r="I217" s="15">
        <f t="shared" si="43"/>
        <v>67.84618715538417</v>
      </c>
      <c r="J217" s="15">
        <f t="shared" si="36"/>
        <v>301.9155328414596</v>
      </c>
      <c r="K217" s="15">
        <f t="shared" si="37"/>
        <v>338.1453967824348</v>
      </c>
      <c r="L217" s="52">
        <f t="shared" si="38"/>
        <v>26.36995902962401</v>
      </c>
    </row>
    <row r="218" spans="1:12" ht="12.75">
      <c r="A218" s="33">
        <v>2.04</v>
      </c>
      <c r="B218" s="40">
        <f t="shared" si="39"/>
        <v>198.85082560582967</v>
      </c>
      <c r="C218" s="51">
        <f t="shared" si="40"/>
        <v>1.1922083056312718</v>
      </c>
      <c r="D218" s="51">
        <f t="shared" si="41"/>
        <v>1.1827916943687269</v>
      </c>
      <c r="E218" s="33">
        <f t="shared" si="42"/>
        <v>0.38700000000000007</v>
      </c>
      <c r="F218" s="52">
        <f t="shared" si="33"/>
        <v>120.92262188837334</v>
      </c>
      <c r="G218" s="52">
        <f t="shared" si="34"/>
        <v>23.39053877634528</v>
      </c>
      <c r="H218" s="51">
        <f t="shared" si="35"/>
        <v>0.15937661482710866</v>
      </c>
      <c r="I218" s="15">
        <f t="shared" si="43"/>
        <v>68.08009254314763</v>
      </c>
      <c r="J218" s="15">
        <f t="shared" si="36"/>
        <v>302.95641181700694</v>
      </c>
      <c r="K218" s="15">
        <f t="shared" si="37"/>
        <v>339.3111812350478</v>
      </c>
      <c r="L218" s="52">
        <f t="shared" si="38"/>
        <v>26.197403429506718</v>
      </c>
    </row>
    <row r="219" spans="1:12" ht="12.75">
      <c r="A219" s="33">
        <v>2.05</v>
      </c>
      <c r="B219" s="40">
        <f t="shared" si="39"/>
        <v>197.03211030765684</v>
      </c>
      <c r="C219" s="51">
        <f t="shared" si="40"/>
        <v>1.195395837927814</v>
      </c>
      <c r="D219" s="51">
        <f t="shared" si="41"/>
        <v>1.1796041620721847</v>
      </c>
      <c r="E219" s="33">
        <f t="shared" si="42"/>
        <v>0.38750000000000007</v>
      </c>
      <c r="F219" s="52">
        <f t="shared" si="33"/>
        <v>120.20100939663536</v>
      </c>
      <c r="G219" s="52">
        <f t="shared" si="34"/>
        <v>23.236532449631877</v>
      </c>
      <c r="H219" s="51">
        <f t="shared" si="35"/>
        <v>0.1588649029468329</v>
      </c>
      <c r="I219" s="15">
        <f t="shared" si="43"/>
        <v>68.31245786764394</v>
      </c>
      <c r="J219" s="15">
        <f t="shared" si="36"/>
        <v>303.99043751101556</v>
      </c>
      <c r="K219" s="15">
        <f t="shared" si="37"/>
        <v>340.46929001233747</v>
      </c>
      <c r="L219" s="52">
        <f t="shared" si="38"/>
        <v>26.024916343587705</v>
      </c>
    </row>
    <row r="220" spans="1:12" ht="12.75">
      <c r="A220" s="33">
        <v>2.06</v>
      </c>
      <c r="B220" s="40">
        <f t="shared" si="39"/>
        <v>195.22273035199223</v>
      </c>
      <c r="C220" s="51">
        <f t="shared" si="40"/>
        <v>1.1985731359867506</v>
      </c>
      <c r="D220" s="51">
        <f t="shared" si="41"/>
        <v>1.176426864013248</v>
      </c>
      <c r="E220" s="33">
        <f t="shared" si="42"/>
        <v>0.38800000000000007</v>
      </c>
      <c r="F220" s="52">
        <f t="shared" si="33"/>
        <v>119.48080077636946</v>
      </c>
      <c r="G220" s="52">
        <f t="shared" si="34"/>
        <v>23.082600258003847</v>
      </c>
      <c r="H220" s="51">
        <f t="shared" si="35"/>
        <v>0.15835276191249914</v>
      </c>
      <c r="I220" s="15">
        <f t="shared" si="43"/>
        <v>68.54328387022399</v>
      </c>
      <c r="J220" s="15">
        <f t="shared" si="36"/>
        <v>305.0176132224968</v>
      </c>
      <c r="K220" s="15">
        <f t="shared" si="37"/>
        <v>341.61972680919644</v>
      </c>
      <c r="L220" s="52">
        <f t="shared" si="38"/>
        <v>25.85251228896431</v>
      </c>
    </row>
    <row r="221" spans="1:12" ht="12.75">
      <c r="A221" s="33">
        <v>2.07</v>
      </c>
      <c r="B221" s="40">
        <f t="shared" si="39"/>
        <v>193.42273987085773</v>
      </c>
      <c r="C221" s="51">
        <f t="shared" si="40"/>
        <v>1.2017401912250005</v>
      </c>
      <c r="D221" s="51">
        <f t="shared" si="41"/>
        <v>1.1732598087749981</v>
      </c>
      <c r="E221" s="33">
        <f t="shared" si="42"/>
        <v>0.38850000000000007</v>
      </c>
      <c r="F221" s="52">
        <f t="shared" si="33"/>
        <v>118.76202450846634</v>
      </c>
      <c r="G221" s="52">
        <f t="shared" si="34"/>
        <v>22.92875501568247</v>
      </c>
      <c r="H221" s="51">
        <f t="shared" si="35"/>
        <v>0.15784020797143827</v>
      </c>
      <c r="I221" s="15">
        <f t="shared" si="43"/>
        <v>68.77257142038081</v>
      </c>
      <c r="J221" s="15">
        <f t="shared" si="36"/>
        <v>306.03794282069464</v>
      </c>
      <c r="K221" s="15">
        <f t="shared" si="37"/>
        <v>342.762495959178</v>
      </c>
      <c r="L221" s="52">
        <f t="shared" si="38"/>
        <v>25.68020561756437</v>
      </c>
    </row>
    <row r="222" spans="1:12" ht="12.75">
      <c r="A222" s="33">
        <v>2.08</v>
      </c>
      <c r="B222" s="40">
        <f t="shared" si="39"/>
        <v>191.63219101353283</v>
      </c>
      <c r="C222" s="51">
        <f t="shared" si="40"/>
        <v>1.2048969953844293</v>
      </c>
      <c r="D222" s="51">
        <f t="shared" si="41"/>
        <v>1.1701030046155694</v>
      </c>
      <c r="E222" s="33">
        <f t="shared" si="42"/>
        <v>0.38900000000000007</v>
      </c>
      <c r="F222" s="52">
        <f t="shared" si="33"/>
        <v>118.04470864542311</v>
      </c>
      <c r="G222" s="52">
        <f t="shared" si="34"/>
        <v>22.775009389352213</v>
      </c>
      <c r="H222" s="51">
        <f t="shared" si="35"/>
        <v>0.15732725723619814</v>
      </c>
      <c r="I222" s="15">
        <f t="shared" si="43"/>
        <v>69.00032151427433</v>
      </c>
      <c r="J222" s="15">
        <f t="shared" si="36"/>
        <v>307.0514307385208</v>
      </c>
      <c r="K222" s="15">
        <f t="shared" si="37"/>
        <v>343.89760242714334</v>
      </c>
      <c r="L222" s="52">
        <f t="shared" si="38"/>
        <v>25.50801051607448</v>
      </c>
    </row>
    <row r="223" spans="1:12" ht="12.75">
      <c r="A223" s="33">
        <v>2.09</v>
      </c>
      <c r="B223" s="40">
        <f t="shared" si="39"/>
        <v>189.851133969898</v>
      </c>
      <c r="C223" s="51">
        <f t="shared" si="40"/>
        <v>1.2080435405291532</v>
      </c>
      <c r="D223" s="51">
        <f t="shared" si="41"/>
        <v>1.1669564594708455</v>
      </c>
      <c r="E223" s="33">
        <f t="shared" si="42"/>
        <v>0.38950000000000007</v>
      </c>
      <c r="F223" s="52">
        <f t="shared" si="33"/>
        <v>117.32888081435966</v>
      </c>
      <c r="G223" s="52">
        <f t="shared" si="34"/>
        <v>22.621375898123976</v>
      </c>
      <c r="H223" s="51">
        <f t="shared" si="35"/>
        <v>0.15681392568534172</v>
      </c>
      <c r="I223" s="15">
        <f t="shared" si="43"/>
        <v>69.22653527325558</v>
      </c>
      <c r="J223" s="15">
        <f t="shared" si="36"/>
        <v>308.05808196598736</v>
      </c>
      <c r="K223" s="15">
        <f t="shared" si="37"/>
        <v>345.0250518019059</v>
      </c>
      <c r="L223" s="52">
        <f t="shared" si="38"/>
        <v>25.335941005898857</v>
      </c>
    </row>
    <row r="224" spans="1:12" ht="12.75">
      <c r="A224" s="33">
        <v>2.1</v>
      </c>
      <c r="B224" s="40">
        <f t="shared" si="39"/>
        <v>188.07961699373982</v>
      </c>
      <c r="C224" s="51">
        <f t="shared" si="40"/>
        <v>1.21117981904286</v>
      </c>
      <c r="D224" s="51">
        <f t="shared" si="41"/>
        <v>1.1638201809571387</v>
      </c>
      <c r="E224" s="33">
        <f t="shared" si="42"/>
        <v>0.39000000000000007</v>
      </c>
      <c r="F224" s="52">
        <f t="shared" si="33"/>
        <v>116.61456822003923</v>
      </c>
      <c r="G224" s="52">
        <f t="shared" si="34"/>
        <v>22.467866913524947</v>
      </c>
      <c r="H224" s="51">
        <f t="shared" si="35"/>
        <v>0.1563002291642432</v>
      </c>
      <c r="I224" s="15">
        <f t="shared" si="43"/>
        <v>69.45121394239082</v>
      </c>
      <c r="J224" s="15">
        <f t="shared" si="36"/>
        <v>309.05790204363916</v>
      </c>
      <c r="K224" s="15">
        <f t="shared" si="37"/>
        <v>346.1448502888759</v>
      </c>
      <c r="L224" s="52">
        <f t="shared" si="38"/>
        <v>25.164010943147943</v>
      </c>
    </row>
    <row r="225" spans="1:12" ht="12.75">
      <c r="A225" s="33">
        <v>2.11</v>
      </c>
      <c r="B225" s="40">
        <f t="shared" si="39"/>
        <v>186.3176864260143</v>
      </c>
      <c r="C225" s="51">
        <f t="shared" si="40"/>
        <v>1.2143058236261448</v>
      </c>
      <c r="D225" s="51">
        <f t="shared" si="41"/>
        <v>1.1606941763738539</v>
      </c>
      <c r="E225" s="33">
        <f t="shared" si="42"/>
        <v>0.39050000000000007</v>
      </c>
      <c r="F225" s="52">
        <f t="shared" si="33"/>
        <v>115.90179764789286</v>
      </c>
      <c r="G225" s="52">
        <f t="shared" si="34"/>
        <v>22.314494659514768</v>
      </c>
      <c r="H225" s="51">
        <f t="shared" si="35"/>
        <v>0.15578618338588165</v>
      </c>
      <c r="I225" s="15">
        <f t="shared" si="43"/>
        <v>69.67435888898596</v>
      </c>
      <c r="J225" s="15">
        <f t="shared" si="36"/>
        <v>310.05089705598755</v>
      </c>
      <c r="K225" s="15">
        <f t="shared" si="37"/>
        <v>347.25700470270607</v>
      </c>
      <c r="L225" s="52">
        <f t="shared" si="38"/>
        <v>24.992234018656543</v>
      </c>
    </row>
    <row r="226" spans="1:12" ht="12.75">
      <c r="A226" s="33">
        <v>2.12</v>
      </c>
      <c r="B226" s="40">
        <f t="shared" si="39"/>
        <v>184.56538671806362</v>
      </c>
      <c r="C226" s="51">
        <f t="shared" si="40"/>
        <v>1.2174215472938625</v>
      </c>
      <c r="D226" s="51">
        <f t="shared" si="41"/>
        <v>1.1575784527061361</v>
      </c>
      <c r="E226" s="33">
        <f t="shared" si="42"/>
        <v>0.39100000000000007</v>
      </c>
      <c r="F226" s="52">
        <f t="shared" si="33"/>
        <v>115.19059546704673</v>
      </c>
      <c r="G226" s="52">
        <f t="shared" si="34"/>
        <v>22.16127121252751</v>
      </c>
      <c r="H226" s="51">
        <f t="shared" si="35"/>
        <v>0.15527180393163278</v>
      </c>
      <c r="I226" s="15">
        <f t="shared" si="43"/>
        <v>69.89597160111124</v>
      </c>
      <c r="J226" s="15">
        <f t="shared" si="36"/>
        <v>311.03707362494504</v>
      </c>
      <c r="K226" s="15">
        <f t="shared" si="37"/>
        <v>348.3615224599385</v>
      </c>
      <c r="L226" s="52">
        <f t="shared" si="38"/>
        <v>24.820623758030813</v>
      </c>
    </row>
    <row r="227" spans="1:12" ht="12.75">
      <c r="A227" s="33">
        <v>2.13</v>
      </c>
      <c r="B227" s="40">
        <f t="shared" si="39"/>
        <v>182.82276045478153</v>
      </c>
      <c r="C227" s="51">
        <f t="shared" si="40"/>
        <v>1.2205269833724952</v>
      </c>
      <c r="D227" s="51">
        <f t="shared" si="41"/>
        <v>1.1544730166275035</v>
      </c>
      <c r="E227" s="33">
        <f t="shared" si="42"/>
        <v>0.39150000000000007</v>
      </c>
      <c r="F227" s="52">
        <f t="shared" si="33"/>
        <v>114.48098763335223</v>
      </c>
      <c r="G227" s="52">
        <f t="shared" si="34"/>
        <v>22.008208501539034</v>
      </c>
      <c r="H227" s="51">
        <f t="shared" si="35"/>
        <v>0.15475710625205738</v>
      </c>
      <c r="I227" s="15">
        <f t="shared" si="43"/>
        <v>70.11605368612663</v>
      </c>
      <c r="J227" s="15">
        <f t="shared" si="36"/>
        <v>312.0164389032635</v>
      </c>
      <c r="K227" s="15">
        <f t="shared" si="37"/>
        <v>349.4584115716552</v>
      </c>
      <c r="L227" s="52">
        <f t="shared" si="38"/>
        <v>24.64919352172372</v>
      </c>
    </row>
    <row r="228" spans="1:12" ht="12.75">
      <c r="A228" s="33">
        <v>2.14</v>
      </c>
      <c r="B228" s="40">
        <f t="shared" si="39"/>
        <v>181.08984837772275</v>
      </c>
      <c r="C228" s="51">
        <f t="shared" si="40"/>
        <v>1.2236221254975364</v>
      </c>
      <c r="D228" s="51">
        <f t="shared" si="41"/>
        <v>1.1513778745024623</v>
      </c>
      <c r="E228" s="33">
        <f t="shared" si="42"/>
        <v>0.39200000000000007</v>
      </c>
      <c r="F228" s="52">
        <f t="shared" si="33"/>
        <v>113.77299969241817</v>
      </c>
      <c r="G228" s="52">
        <f t="shared" si="34"/>
        <v>21.855318308159248</v>
      </c>
      <c r="H228" s="51">
        <f t="shared" si="35"/>
        <v>0.15424210566768815</v>
      </c>
      <c r="I228" s="15">
        <f t="shared" si="43"/>
        <v>70.33460686920823</v>
      </c>
      <c r="J228" s="15">
        <f t="shared" si="36"/>
        <v>312.98900056797663</v>
      </c>
      <c r="K228" s="15">
        <f t="shared" si="37"/>
        <v>350.54768063613386</v>
      </c>
      <c r="L228" s="52">
        <f t="shared" si="38"/>
        <v>24.47795650513836</v>
      </c>
    </row>
    <row r="229" spans="1:12" ht="12.75">
      <c r="A229" s="33">
        <v>2.15</v>
      </c>
      <c r="B229" s="40">
        <f t="shared" si="39"/>
        <v>179.36668940815252</v>
      </c>
      <c r="C229" s="51">
        <f t="shared" si="40"/>
        <v>1.2267069676108902</v>
      </c>
      <c r="D229" s="51">
        <f t="shared" si="41"/>
        <v>1.1482930323891085</v>
      </c>
      <c r="E229" s="33">
        <f t="shared" si="42"/>
        <v>0.39250000000000007</v>
      </c>
      <c r="F229" s="52">
        <f t="shared" si="33"/>
        <v>113.0666567826444</v>
      </c>
      <c r="G229" s="52">
        <f t="shared" si="34"/>
        <v>21.702612266748798</v>
      </c>
      <c r="H229" s="51">
        <f t="shared" si="35"/>
        <v>0.15372681736981353</v>
      </c>
      <c r="I229" s="15">
        <f t="shared" si="43"/>
        <v>70.55163299187572</v>
      </c>
      <c r="J229" s="15">
        <f t="shared" si="36"/>
        <v>313.95476681384696</v>
      </c>
      <c r="K229" s="15">
        <f t="shared" si="37"/>
        <v>351.6293388315086</v>
      </c>
      <c r="L229" s="52">
        <f t="shared" si="38"/>
        <v>24.306925738758654</v>
      </c>
    </row>
    <row r="230" spans="1:12" ht="12.75">
      <c r="A230" s="33">
        <v>2.16</v>
      </c>
      <c r="B230" s="40">
        <f t="shared" si="39"/>
        <v>177.65332067003234</v>
      </c>
      <c r="C230" s="51">
        <f t="shared" si="40"/>
        <v>1.2297815039582864</v>
      </c>
      <c r="D230" s="51">
        <f t="shared" si="41"/>
        <v>1.1452184960417122</v>
      </c>
      <c r="E230" s="33">
        <f t="shared" si="42"/>
        <v>0.39300000000000007</v>
      </c>
      <c r="F230" s="52">
        <f t="shared" si="33"/>
        <v>112.36198363825687</v>
      </c>
      <c r="G230" s="52">
        <f t="shared" si="34"/>
        <v>21.55010186455985</v>
      </c>
      <c r="H230" s="51">
        <f t="shared" si="35"/>
        <v>0.15321125642125955</v>
      </c>
      <c r="I230" s="15">
        <f t="shared" si="43"/>
        <v>70.76713401052132</v>
      </c>
      <c r="J230" s="15">
        <f t="shared" si="36"/>
        <v>314.9137463468199</v>
      </c>
      <c r="K230" s="15">
        <f t="shared" si="37"/>
        <v>352.7033959084383</v>
      </c>
      <c r="L230" s="52">
        <f t="shared" si="38"/>
        <v>24.136114088307032</v>
      </c>
    </row>
    <row r="231" spans="1:12" ht="12.75">
      <c r="A231" s="33">
        <v>2.17</v>
      </c>
      <c r="B231" s="40">
        <f t="shared" si="39"/>
        <v>175.94977751293746</v>
      </c>
      <c r="C231" s="51">
        <f t="shared" si="40"/>
        <v>1.2328457290867116</v>
      </c>
      <c r="D231" s="51">
        <f t="shared" si="41"/>
        <v>1.142154270913287</v>
      </c>
      <c r="E231" s="33">
        <f t="shared" si="42"/>
        <v>0.39350000000000007</v>
      </c>
      <c r="F231" s="52">
        <f t="shared" si="33"/>
        <v>111.65900459234295</v>
      </c>
      <c r="G231" s="52">
        <f t="shared" si="34"/>
        <v>21.397798441900424</v>
      </c>
      <c r="H231" s="51">
        <f t="shared" si="35"/>
        <v>0.15269543775716865</v>
      </c>
      <c r="I231" s="15">
        <f t="shared" si="43"/>
        <v>70.98111199494032</v>
      </c>
      <c r="J231" s="15">
        <f t="shared" si="36"/>
        <v>315.8659483774844</v>
      </c>
      <c r="K231" s="15">
        <f t="shared" si="37"/>
        <v>353.76986218278256</v>
      </c>
      <c r="L231" s="52">
        <f t="shared" si="38"/>
        <v>23.965534254928478</v>
      </c>
    </row>
    <row r="232" spans="1:12" ht="12.75">
      <c r="A232" s="33">
        <v>2.18</v>
      </c>
      <c r="B232" s="40">
        <f t="shared" si="39"/>
        <v>174.2560935349019</v>
      </c>
      <c r="C232" s="51">
        <f t="shared" si="40"/>
        <v>1.235899637841855</v>
      </c>
      <c r="D232" s="51">
        <f t="shared" si="41"/>
        <v>1.1391003621581437</v>
      </c>
      <c r="E232" s="33">
        <f t="shared" si="42"/>
        <v>0.3940000000000001</v>
      </c>
      <c r="F232" s="52">
        <f t="shared" si="33"/>
        <v>110.95774357988725</v>
      </c>
      <c r="G232" s="52">
        <f t="shared" si="34"/>
        <v>21.24571319232187</v>
      </c>
      <c r="H232" s="51">
        <f t="shared" si="35"/>
        <v>0.15217937618577626</v>
      </c>
      <c r="I232" s="15">
        <f t="shared" si="43"/>
        <v>71.19356912686354</v>
      </c>
      <c r="J232" s="15">
        <f t="shared" si="36"/>
        <v>316.81138261454277</v>
      </c>
      <c r="K232" s="15">
        <f t="shared" si="37"/>
        <v>354.8287485282879</v>
      </c>
      <c r="L232" s="52">
        <f t="shared" si="38"/>
        <v>23.795198775400497</v>
      </c>
    </row>
    <row r="233" spans="1:12" ht="12.75">
      <c r="A233" s="33">
        <v>2.19</v>
      </c>
      <c r="B233" s="40">
        <f t="shared" si="39"/>
        <v>172.57230060518833</v>
      </c>
      <c r="C233" s="51">
        <f t="shared" si="40"/>
        <v>1.2389432253655706</v>
      </c>
      <c r="D233" s="51">
        <f t="shared" si="41"/>
        <v>1.1360567746344281</v>
      </c>
      <c r="E233" s="33">
        <f t="shared" si="42"/>
        <v>0.3945000000000001</v>
      </c>
      <c r="F233" s="52">
        <f t="shared" si="33"/>
        <v>110.25822414080695</v>
      </c>
      <c r="G233" s="52">
        <f t="shared" si="34"/>
        <v>21.093857162829092</v>
      </c>
      <c r="H233" s="51">
        <f t="shared" si="35"/>
        <v>0.15166308638918488</v>
      </c>
      <c r="I233" s="15">
        <f t="shared" si="43"/>
        <v>71.40450769849183</v>
      </c>
      <c r="J233" s="15">
        <f t="shared" si="36"/>
        <v>317.7500592582886</v>
      </c>
      <c r="K233" s="15">
        <f t="shared" si="37"/>
        <v>355.88006636928327</v>
      </c>
      <c r="L233" s="52">
        <f t="shared" si="38"/>
        <v>23.625120022368584</v>
      </c>
    </row>
    <row r="234" spans="1:12" ht="12.75">
      <c r="A234" s="33">
        <v>2.2</v>
      </c>
      <c r="B234" s="40">
        <f t="shared" si="39"/>
        <v>170.89842888697777</v>
      </c>
      <c r="C234" s="51">
        <f t="shared" si="40"/>
        <v>1.2419764870933543</v>
      </c>
      <c r="D234" s="51">
        <f t="shared" si="41"/>
        <v>1.1330235129066444</v>
      </c>
      <c r="E234" s="33">
        <f t="shared" si="42"/>
        <v>0.3950000000000001</v>
      </c>
      <c r="F234" s="52">
        <f t="shared" si="33"/>
        <v>109.56046942298644</v>
      </c>
      <c r="G234" s="52">
        <f t="shared" si="34"/>
        <v>20.942241254113046</v>
      </c>
      <c r="H234" s="51">
        <f t="shared" si="35"/>
        <v>0.1511465829241353</v>
      </c>
      <c r="I234" s="15">
        <f t="shared" si="43"/>
        <v>71.61393011103296</v>
      </c>
      <c r="J234" s="15">
        <f t="shared" si="36"/>
        <v>318.6819889940967</v>
      </c>
      <c r="K234" s="15">
        <f t="shared" si="37"/>
        <v>356.9238276733883</v>
      </c>
      <c r="L234" s="52">
        <f t="shared" si="38"/>
        <v>23.455310204606615</v>
      </c>
    </row>
    <row r="235" spans="1:12" ht="12.75">
      <c r="A235" s="33">
        <v>2.21</v>
      </c>
      <c r="B235" s="40">
        <f t="shared" si="39"/>
        <v>169.23450685997645</v>
      </c>
      <c r="C235" s="51">
        <f t="shared" si="40"/>
        <v>1.244999418751837</v>
      </c>
      <c r="D235" s="51">
        <f t="shared" si="41"/>
        <v>1.1300005812481617</v>
      </c>
      <c r="E235" s="33">
        <f t="shared" si="42"/>
        <v>0.3955000000000001</v>
      </c>
      <c r="F235" s="52">
        <f t="shared" si="33"/>
        <v>108.86450218531095</v>
      </c>
      <c r="G235" s="52">
        <f t="shared" si="34"/>
        <v>20.790876220805096</v>
      </c>
      <c r="H235" s="51">
        <f t="shared" si="35"/>
        <v>0.1506298802227754</v>
      </c>
      <c r="I235" s="15">
        <f t="shared" si="43"/>
        <v>71.821838873241</v>
      </c>
      <c r="J235" s="15">
        <f t="shared" si="36"/>
        <v>319.60718298592246</v>
      </c>
      <c r="K235" s="15">
        <f t="shared" si="37"/>
        <v>357.9600449442332</v>
      </c>
      <c r="L235" s="52">
        <f t="shared" si="38"/>
        <v>23.28578136730171</v>
      </c>
    </row>
    <row r="236" spans="1:12" ht="12.75">
      <c r="A236" s="33">
        <v>2.22</v>
      </c>
      <c r="B236" s="40">
        <f t="shared" si="39"/>
        <v>167.58056134293594</v>
      </c>
      <c r="C236" s="51">
        <f t="shared" si="40"/>
        <v>1.2480120163562924</v>
      </c>
      <c r="D236" s="51">
        <f t="shared" si="41"/>
        <v>1.1269879836437062</v>
      </c>
      <c r="E236" s="33">
        <f t="shared" si="42"/>
        <v>0.3960000000000001</v>
      </c>
      <c r="F236" s="52">
        <f t="shared" si="33"/>
        <v>108.17034480069833</v>
      </c>
      <c r="G236" s="52">
        <f t="shared" si="34"/>
        <v>20.639772671752795</v>
      </c>
      <c r="H236" s="51">
        <f t="shared" si="35"/>
        <v>0.15011299259342673</v>
      </c>
      <c r="I236" s="15">
        <f t="shared" si="43"/>
        <v>72.02823659995853</v>
      </c>
      <c r="J236" s="15">
        <f t="shared" si="36"/>
        <v>320.5256528698155</v>
      </c>
      <c r="K236" s="15">
        <f t="shared" si="37"/>
        <v>358.98873121419336</v>
      </c>
      <c r="L236" s="52">
        <f t="shared" si="38"/>
        <v>23.116545392363133</v>
      </c>
    </row>
    <row r="237" spans="1:12" ht="12.75">
      <c r="A237" s="33">
        <v>2.23</v>
      </c>
      <c r="B237" s="40">
        <f t="shared" si="39"/>
        <v>165.9366175160835</v>
      </c>
      <c r="C237" s="51">
        <f t="shared" si="40"/>
        <v>1.251014276208161</v>
      </c>
      <c r="D237" s="51">
        <f t="shared" si="41"/>
        <v>1.1239857237918376</v>
      </c>
      <c r="E237" s="33">
        <f t="shared" si="42"/>
        <v>0.3965000000000001</v>
      </c>
      <c r="F237" s="52">
        <f t="shared" si="33"/>
        <v>107.47801925912893</v>
      </c>
      <c r="G237" s="52">
        <f t="shared" si="34"/>
        <v>20.488941070316766</v>
      </c>
      <c r="H237" s="51">
        <f t="shared" si="35"/>
        <v>0.1495959342213475</v>
      </c>
      <c r="I237" s="15">
        <f t="shared" si="43"/>
        <v>72.2331260106617</v>
      </c>
      <c r="J237" s="15">
        <f t="shared" si="36"/>
        <v>321.43741074744463</v>
      </c>
      <c r="K237" s="15">
        <f t="shared" si="37"/>
        <v>360.00990003713804</v>
      </c>
      <c r="L237" s="52">
        <f t="shared" si="38"/>
        <v>22.94761399875478</v>
      </c>
    </row>
    <row r="238" spans="1:12" ht="12.75">
      <c r="A238" s="33">
        <v>2.24</v>
      </c>
      <c r="B238" s="40">
        <f t="shared" si="39"/>
        <v>164.30269894345847</v>
      </c>
      <c r="C238" s="51">
        <f t="shared" si="40"/>
        <v>1.254006194892588</v>
      </c>
      <c r="D238" s="51">
        <f t="shared" si="41"/>
        <v>1.1209938051074106</v>
      </c>
      <c r="E238" s="33">
        <f t="shared" si="42"/>
        <v>0.3970000000000001</v>
      </c>
      <c r="F238" s="52">
        <f t="shared" si="33"/>
        <v>106.78754717067311</v>
      </c>
      <c r="G238" s="52">
        <f t="shared" si="34"/>
        <v>20.338391734688063</v>
      </c>
      <c r="H238" s="51">
        <f t="shared" si="35"/>
        <v>0.14907871916949378</v>
      </c>
      <c r="I238" s="15">
        <f t="shared" si="43"/>
        <v>72.43650992800859</v>
      </c>
      <c r="J238" s="15">
        <f t="shared" si="36"/>
        <v>322.3424691796382</v>
      </c>
      <c r="K238" s="15">
        <f t="shared" si="37"/>
        <v>361.02356548119485</v>
      </c>
      <c r="L238" s="52">
        <f t="shared" si="38"/>
        <v>22.778998742850632</v>
      </c>
    </row>
    <row r="239" spans="1:12" ht="12.75">
      <c r="A239" s="33">
        <v>2.25</v>
      </c>
      <c r="B239" s="40">
        <f t="shared" si="39"/>
        <v>162.67882759515282</v>
      </c>
      <c r="C239" s="51">
        <f t="shared" si="40"/>
        <v>1.2569877692759779</v>
      </c>
      <c r="D239" s="51">
        <f t="shared" si="41"/>
        <v>1.1180122307240208</v>
      </c>
      <c r="E239" s="33">
        <f t="shared" si="42"/>
        <v>0.3975000000000001</v>
      </c>
      <c r="F239" s="52">
        <f t="shared" si="33"/>
        <v>106.09894976851581</v>
      </c>
      <c r="G239" s="52">
        <f t="shared" si="34"/>
        <v>20.188134838225785</v>
      </c>
      <c r="H239" s="51">
        <f t="shared" si="35"/>
        <v>0.14856136137927758</v>
      </c>
      <c r="I239" s="15">
        <f t="shared" si="43"/>
        <v>72.63839127639085</v>
      </c>
      <c r="J239" s="15">
        <f t="shared" si="36"/>
        <v>323.2408411799393</v>
      </c>
      <c r="K239" s="15">
        <f t="shared" si="37"/>
        <v>362.0297421215321</v>
      </c>
      <c r="L239" s="52">
        <f t="shared" si="38"/>
        <v>22.610711018812882</v>
      </c>
    </row>
    <row r="240" spans="1:12" ht="12.75">
      <c r="A240" s="33">
        <v>2.26</v>
      </c>
      <c r="B240" s="40">
        <f t="shared" si="39"/>
        <v>161.06502386945198</v>
      </c>
      <c r="C240" s="51">
        <f t="shared" si="40"/>
        <v>1.2599589965035634</v>
      </c>
      <c r="D240" s="51">
        <f t="shared" si="41"/>
        <v>1.1150410034964353</v>
      </c>
      <c r="E240" s="33">
        <f t="shared" si="42"/>
        <v>0.3980000000000001</v>
      </c>
      <c r="F240" s="52">
        <f t="shared" si="33"/>
        <v>105.41224791197811</v>
      </c>
      <c r="G240" s="52">
        <f t="shared" si="34"/>
        <v>20.0381804098145</v>
      </c>
      <c r="H240" s="51">
        <f t="shared" si="35"/>
        <v>0.14804387467132252</v>
      </c>
      <c r="I240" s="15">
        <f t="shared" si="43"/>
        <v>72.83877308048899</v>
      </c>
      <c r="J240" s="15">
        <f t="shared" si="36"/>
        <v>324.132540208176</v>
      </c>
      <c r="K240" s="15">
        <f t="shared" si="37"/>
        <v>363.02844503315714</v>
      </c>
      <c r="L240" s="52">
        <f t="shared" si="38"/>
        <v>22.442762058992244</v>
      </c>
    </row>
    <row r="241" spans="1:12" ht="12.75">
      <c r="A241" s="33">
        <v>2.27</v>
      </c>
      <c r="B241" s="40">
        <f t="shared" si="39"/>
        <v>159.461306614873</v>
      </c>
      <c r="C241" s="51">
        <f t="shared" si="40"/>
        <v>1.2629198739969898</v>
      </c>
      <c r="D241" s="51">
        <f t="shared" si="41"/>
        <v>1.1120801260030089</v>
      </c>
      <c r="E241" s="33">
        <f t="shared" si="42"/>
        <v>0.3985000000000001</v>
      </c>
      <c r="F241" s="52">
        <f t="shared" si="33"/>
        <v>104.72746208953485</v>
      </c>
      <c r="G241" s="52">
        <f t="shared" si="34"/>
        <v>19.888538334241005</v>
      </c>
      <c r="H241" s="51">
        <f t="shared" si="35"/>
        <v>0.1475262727462166</v>
      </c>
      <c r="I241" s="15">
        <f t="shared" si="43"/>
        <v>73.0376584638314</v>
      </c>
      <c r="J241" s="15">
        <f t="shared" si="36"/>
        <v>325.0175801640498</v>
      </c>
      <c r="K241" s="15">
        <f t="shared" si="37"/>
        <v>364.01968978373577</v>
      </c>
      <c r="L241" s="52">
        <f t="shared" si="38"/>
        <v>22.27516293434993</v>
      </c>
    </row>
    <row r="242" spans="1:12" ht="12.75">
      <c r="A242" s="33">
        <v>2.279999999999995</v>
      </c>
      <c r="B242" s="40">
        <f t="shared" si="39"/>
        <v>157.86769315209722</v>
      </c>
      <c r="C242" s="51">
        <f t="shared" si="40"/>
        <v>1.265870399451914</v>
      </c>
      <c r="D242" s="51">
        <f t="shared" si="41"/>
        <v>1.1091296005480846</v>
      </c>
      <c r="E242" s="33">
        <f t="shared" si="42"/>
        <v>0.3990000000000001</v>
      </c>
      <c r="F242" s="52">
        <f t="shared" si="33"/>
        <v>104.04461242182862</v>
      </c>
      <c r="G242" s="52">
        <f t="shared" si="34"/>
        <v>19.73921835259003</v>
      </c>
      <c r="H242" s="51">
        <f t="shared" si="35"/>
        <v>0.14700856918526206</v>
      </c>
      <c r="I242" s="15">
        <f t="shared" si="43"/>
        <v>73.23505064735731</v>
      </c>
      <c r="J242" s="15">
        <f t="shared" si="36"/>
        <v>325.89597538074</v>
      </c>
      <c r="K242" s="15">
        <f t="shared" si="37"/>
        <v>365.00349242642886</v>
      </c>
      <c r="L242" s="52">
        <f t="shared" si="38"/>
        <v>22.107924554900833</v>
      </c>
    </row>
    <row r="243" spans="1:12" ht="12.75">
      <c r="A243" s="33">
        <v>2.2899999999999947</v>
      </c>
      <c r="B243" s="40">
        <f t="shared" si="39"/>
        <v>156.28419929579482</v>
      </c>
      <c r="C243" s="51">
        <f t="shared" si="40"/>
        <v>1.2688105708356192</v>
      </c>
      <c r="D243" s="51">
        <f t="shared" si="41"/>
        <v>1.1061894291643795</v>
      </c>
      <c r="E243" s="33">
        <f t="shared" si="42"/>
        <v>0.3995000000000001</v>
      </c>
      <c r="F243" s="52">
        <f t="shared" si="33"/>
        <v>103.36371866467918</v>
      </c>
      <c r="G243" s="52">
        <f t="shared" si="34"/>
        <v>19.59023006265853</v>
      </c>
      <c r="H243" s="51">
        <f t="shared" si="35"/>
        <v>0.14649077745122308</v>
      </c>
      <c r="I243" s="15">
        <f t="shared" si="43"/>
        <v>73.4309529479839</v>
      </c>
      <c r="J243" s="15">
        <f t="shared" si="36"/>
        <v>326.76774061852836</v>
      </c>
      <c r="K243" s="15">
        <f t="shared" si="37"/>
        <v>365.9798694927518</v>
      </c>
      <c r="L243" s="52">
        <f t="shared" si="38"/>
        <v>21.941057670177557</v>
      </c>
    </row>
    <row r="244" spans="1:12" ht="12.75">
      <c r="A244" s="33">
        <v>2.2999999999999945</v>
      </c>
      <c r="B244" s="40">
        <f t="shared" si="39"/>
        <v>154.71083937633853</v>
      </c>
      <c r="C244" s="51">
        <f t="shared" si="40"/>
        <v>1.2717403863846437</v>
      </c>
      <c r="D244" s="51">
        <f t="shared" si="41"/>
        <v>1.103259613615355</v>
      </c>
      <c r="E244" s="33">
        <f t="shared" si="42"/>
        <v>0.4000000000000001</v>
      </c>
      <c r="F244" s="52">
        <f t="shared" si="33"/>
        <v>102.68480021208823</v>
      </c>
      <c r="G244" s="52">
        <f t="shared" si="34"/>
        <v>19.44158291938821</v>
      </c>
      <c r="H244" s="51">
        <f t="shared" si="35"/>
        <v>0.14597291088907013</v>
      </c>
      <c r="I244" s="15">
        <f t="shared" si="43"/>
        <v>73.62536877717778</v>
      </c>
      <c r="J244" s="15">
        <f t="shared" si="36"/>
        <v>327.63289105844115</v>
      </c>
      <c r="K244" s="15">
        <f t="shared" si="37"/>
        <v>366.94883798545413</v>
      </c>
      <c r="L244" s="52">
        <f t="shared" si="38"/>
        <v>21.7745728697148</v>
      </c>
    </row>
    <row r="245" spans="1:12" ht="12.75">
      <c r="A245" s="33">
        <v>2.3099999999999943</v>
      </c>
      <c r="B245" s="40">
        <f t="shared" si="39"/>
        <v>153.14762626140393</v>
      </c>
      <c r="C245" s="51">
        <f t="shared" si="40"/>
        <v>1.274659844602425</v>
      </c>
      <c r="D245" s="51">
        <f t="shared" si="41"/>
        <v>1.1003401553975736</v>
      </c>
      <c r="E245" s="33">
        <f t="shared" si="42"/>
        <v>0.4005000000000001</v>
      </c>
      <c r="F245" s="52">
        <f t="shared" si="33"/>
        <v>102.00787609923948</v>
      </c>
      <c r="G245" s="52">
        <f t="shared" si="34"/>
        <v>19.29328623531577</v>
      </c>
      <c r="H245" s="51">
        <f t="shared" si="35"/>
        <v>0.1454549827267219</v>
      </c>
      <c r="I245" s="15">
        <f t="shared" si="43"/>
        <v>73.81830163953094</v>
      </c>
      <c r="J245" s="15">
        <f t="shared" si="36"/>
        <v>328.4914422959127</v>
      </c>
      <c r="K245" s="15">
        <f t="shared" si="37"/>
        <v>367.91041537142223</v>
      </c>
      <c r="L245" s="52">
        <f t="shared" si="38"/>
        <v>21.608480583553664</v>
      </c>
    </row>
    <row r="246" spans="1:12" ht="12.75">
      <c r="A246" s="33">
        <v>2.319999999999994</v>
      </c>
      <c r="B246" s="40">
        <f t="shared" si="39"/>
        <v>151.59457137745304</v>
      </c>
      <c r="C246" s="51">
        <f t="shared" si="40"/>
        <v>1.2775689442569595</v>
      </c>
      <c r="D246" s="51">
        <f t="shared" si="41"/>
        <v>1.0974310557430391</v>
      </c>
      <c r="E246" s="33">
        <f t="shared" si="42"/>
        <v>0.4010000000000001</v>
      </c>
      <c r="F246" s="52">
        <f t="shared" si="33"/>
        <v>101.33296500549261</v>
      </c>
      <c r="G246" s="52">
        <f t="shared" si="34"/>
        <v>19.145349181040505</v>
      </c>
      <c r="H246" s="51">
        <f t="shared" si="35"/>
        <v>0.14493700607578427</v>
      </c>
      <c r="I246" s="15">
        <f t="shared" si="43"/>
        <v>74.00975513134135</v>
      </c>
      <c r="J246" s="15">
        <f t="shared" si="36"/>
        <v>329.343410334469</v>
      </c>
      <c r="K246" s="15">
        <f t="shared" si="37"/>
        <v>368.86461957460534</v>
      </c>
      <c r="L246" s="52">
        <f t="shared" si="38"/>
        <v>21.442791082765368</v>
      </c>
    </row>
    <row r="247" spans="1:12" ht="12.75">
      <c r="A247" s="33">
        <v>2.329999999999994</v>
      </c>
      <c r="B247" s="40">
        <f t="shared" si="39"/>
        <v>150.05168473110024</v>
      </c>
      <c r="C247" s="51">
        <f t="shared" si="40"/>
        <v>1.2804676843784752</v>
      </c>
      <c r="D247" s="51">
        <f t="shared" si="41"/>
        <v>1.0945323156215234</v>
      </c>
      <c r="E247" s="33">
        <f t="shared" si="42"/>
        <v>0.4015000000000001</v>
      </c>
      <c r="F247" s="52">
        <f t="shared" si="33"/>
        <v>100.66008525737226</v>
      </c>
      <c r="G247" s="52">
        <f t="shared" si="34"/>
        <v>18.99778078570903</v>
      </c>
      <c r="H247" s="51">
        <f t="shared" si="35"/>
        <v>0.1444189939322866</v>
      </c>
      <c r="I247" s="15">
        <f t="shared" si="43"/>
        <v>74.19973293919844</v>
      </c>
      <c r="J247" s="15">
        <f t="shared" si="36"/>
        <v>330.1888115794331</v>
      </c>
      <c r="K247" s="15">
        <f t="shared" si="37"/>
        <v>369.8114689689651</v>
      </c>
      <c r="L247" s="52">
        <f t="shared" si="38"/>
        <v>21.277514479994114</v>
      </c>
    </row>
    <row r="248" spans="1:12" ht="12.75">
      <c r="A248" s="33">
        <v>2.3399999999999936</v>
      </c>
      <c r="B248" s="40">
        <f t="shared" si="39"/>
        <v>148.518974930357</v>
      </c>
      <c r="C248" s="51">
        <f t="shared" si="40"/>
        <v>1.283356064257121</v>
      </c>
      <c r="D248" s="51">
        <f t="shared" si="41"/>
        <v>1.0916439357428778</v>
      </c>
      <c r="E248" s="33">
        <f t="shared" si="42"/>
        <v>0.4020000000000001</v>
      </c>
      <c r="F248" s="52">
        <f t="shared" si="33"/>
        <v>99.98925483155061</v>
      </c>
      <c r="G248" s="52">
        <f t="shared" si="34"/>
        <v>18.850589937516514</v>
      </c>
      <c r="H248" s="51">
        <f t="shared" si="35"/>
        <v>0.14390095917741516</v>
      </c>
      <c r="I248" s="15">
        <f t="shared" si="43"/>
        <v>74.3882388385736</v>
      </c>
      <c r="J248" s="15">
        <f t="shared" si="36"/>
        <v>331.02766283165255</v>
      </c>
      <c r="K248" s="15">
        <f t="shared" si="37"/>
        <v>370.7509823714509</v>
      </c>
      <c r="L248" s="52">
        <f t="shared" si="38"/>
        <v>21.112660730018497</v>
      </c>
    </row>
    <row r="249" spans="1:12" ht="12.75">
      <c r="A249" s="33">
        <v>2.3499999999999934</v>
      </c>
      <c r="B249" s="40">
        <f t="shared" si="39"/>
        <v>146.9964492057532</v>
      </c>
      <c r="C249" s="51">
        <f t="shared" si="40"/>
        <v>1.2862340834406691</v>
      </c>
      <c r="D249" s="51">
        <f t="shared" si="41"/>
        <v>1.0887659165593295</v>
      </c>
      <c r="E249" s="33">
        <f t="shared" si="42"/>
        <v>0.4025000000000001</v>
      </c>
      <c r="F249" s="52">
        <f t="shared" si="33"/>
        <v>99.32049135782351</v>
      </c>
      <c r="G249" s="52">
        <f t="shared" si="34"/>
        <v>18.703785384224215</v>
      </c>
      <c r="H249" s="51">
        <f t="shared" si="35"/>
        <v>0.1433829145782436</v>
      </c>
      <c r="I249" s="15">
        <f t="shared" si="43"/>
        <v>74.57527669241584</v>
      </c>
      <c r="J249" s="15">
        <f t="shared" si="36"/>
        <v>331.8599812812505</v>
      </c>
      <c r="K249" s="15">
        <f t="shared" si="37"/>
        <v>371.6831790350006</v>
      </c>
      <c r="L249" s="52">
        <f t="shared" si="38"/>
        <v>20.948239630331123</v>
      </c>
    </row>
    <row r="250" spans="1:12" ht="12.75">
      <c r="A250" s="33">
        <v>2.359999999999993</v>
      </c>
      <c r="B250" s="40">
        <f t="shared" si="39"/>
        <v>145.4841134313342</v>
      </c>
      <c r="C250" s="51">
        <f t="shared" si="40"/>
        <v>1.289101741732234</v>
      </c>
      <c r="D250" s="51">
        <f t="shared" si="41"/>
        <v>1.0858982582677648</v>
      </c>
      <c r="E250" s="33">
        <f t="shared" si="42"/>
        <v>0.4030000000000001</v>
      </c>
      <c r="F250" s="52">
        <f t="shared" si="33"/>
        <v>98.65381212208042</v>
      </c>
      <c r="G250" s="52">
        <f t="shared" si="34"/>
        <v>18.55737573369292</v>
      </c>
      <c r="H250" s="51">
        <f t="shared" si="35"/>
        <v>0.1428648727884609</v>
      </c>
      <c r="I250" s="15">
        <f t="shared" si="43"/>
        <v>74.76085044975277</v>
      </c>
      <c r="J250" s="15">
        <f t="shared" si="36"/>
        <v>332.68578450139984</v>
      </c>
      <c r="K250" s="15">
        <f t="shared" si="37"/>
        <v>372.60807864156783</v>
      </c>
      <c r="L250" s="52">
        <f t="shared" si="38"/>
        <v>20.78426082173607</v>
      </c>
    </row>
    <row r="251" spans="1:12" ht="12.75">
      <c r="A251" s="33">
        <v>2.369999999999993</v>
      </c>
      <c r="B251" s="40">
        <f t="shared" si="39"/>
        <v>143.98197214552928</v>
      </c>
      <c r="C251" s="51">
        <f t="shared" si="40"/>
        <v>1.2919590391880031</v>
      </c>
      <c r="D251" s="51">
        <f t="shared" si="41"/>
        <v>1.0830409608119955</v>
      </c>
      <c r="E251" s="33">
        <f t="shared" si="42"/>
        <v>0.4035000000000001</v>
      </c>
      <c r="F251" s="52">
        <f t="shared" si="33"/>
        <v>97.98923406926671</v>
      </c>
      <c r="G251" s="52">
        <f t="shared" si="34"/>
        <v>18.411369454431785</v>
      </c>
      <c r="H251" s="51">
        <f t="shared" si="35"/>
        <v>0.14234684634909628</v>
      </c>
      <c r="I251" s="15">
        <f t="shared" si="43"/>
        <v>74.94496414429709</v>
      </c>
      <c r="J251" s="15">
        <f t="shared" si="36"/>
        <v>333.5050904421221</v>
      </c>
      <c r="K251" s="15">
        <f t="shared" si="37"/>
        <v>373.52570129517676</v>
      </c>
      <c r="L251" s="52">
        <f t="shared" si="38"/>
        <v>20.6207337889636</v>
      </c>
    </row>
    <row r="252" spans="1:12" ht="12.75">
      <c r="A252" s="33">
        <v>2.379999999999993</v>
      </c>
      <c r="B252" s="40">
        <f t="shared" si="39"/>
        <v>142.4900285718918</v>
      </c>
      <c r="C252" s="51">
        <f t="shared" si="40"/>
        <v>1.294805976114985</v>
      </c>
      <c r="D252" s="51">
        <f t="shared" si="41"/>
        <v>1.0801940238850136</v>
      </c>
      <c r="E252" s="33">
        <f t="shared" si="42"/>
        <v>0.4040000000000001</v>
      </c>
      <c r="F252" s="52">
        <f t="shared" si="33"/>
        <v>97.32677380633945</v>
      </c>
      <c r="G252" s="52">
        <f t="shared" si="34"/>
        <v>18.265774876162425</v>
      </c>
      <c r="H252" s="51">
        <f t="shared" si="35"/>
        <v>0.1418288476892411</v>
      </c>
      <c r="I252" s="15">
        <f t="shared" si="43"/>
        <v>75.12762189305872</v>
      </c>
      <c r="J252" s="15">
        <f t="shared" si="36"/>
        <v>334.31791742411133</v>
      </c>
      <c r="K252" s="15">
        <f t="shared" si="37"/>
        <v>374.4360675150047</v>
      </c>
      <c r="L252" s="52">
        <f t="shared" si="38"/>
        <v>20.457667861301918</v>
      </c>
    </row>
    <row r="253" spans="1:12" ht="12.75">
      <c r="A253" s="33">
        <v>2.3899999999999926</v>
      </c>
      <c r="B253" s="40">
        <f t="shared" si="39"/>
        <v>141.00828463970748</v>
      </c>
      <c r="C253" s="51">
        <f t="shared" si="40"/>
        <v>1.2976425530687699</v>
      </c>
      <c r="D253" s="51">
        <f t="shared" si="41"/>
        <v>1.0773574469312288</v>
      </c>
      <c r="E253" s="33">
        <f t="shared" si="42"/>
        <v>0.4045000000000001</v>
      </c>
      <c r="F253" s="52">
        <f t="shared" si="33"/>
        <v>96.66644760521497</v>
      </c>
      <c r="G253" s="52">
        <f t="shared" si="34"/>
        <v>18.120600190397713</v>
      </c>
      <c r="H253" s="51">
        <f t="shared" si="35"/>
        <v>0.1413108891267683</v>
      </c>
      <c r="I253" s="15">
        <f t="shared" si="43"/>
        <v>75.30882789496269</v>
      </c>
      <c r="J253" s="15">
        <f t="shared" si="36"/>
        <v>335.12428413258397</v>
      </c>
      <c r="K253" s="15">
        <f t="shared" si="37"/>
        <v>375.33919822849407</v>
      </c>
      <c r="L253" s="52">
        <f t="shared" si="38"/>
        <v>20.29507221324544</v>
      </c>
    </row>
    <row r="254" spans="1:12" ht="12.75">
      <c r="A254" s="33">
        <v>2.3999999999999924</v>
      </c>
      <c r="B254" s="40">
        <f t="shared" si="39"/>
        <v>139.53674100447003</v>
      </c>
      <c r="C254" s="51">
        <f t="shared" si="40"/>
        <v>1.3004687708513052</v>
      </c>
      <c r="D254" s="51">
        <f t="shared" si="41"/>
        <v>1.0745312291486935</v>
      </c>
      <c r="E254" s="33">
        <f t="shared" si="42"/>
        <v>0.4050000000000001</v>
      </c>
      <c r="F254" s="52">
        <f t="shared" si="33"/>
        <v>96.00827140570922</v>
      </c>
      <c r="G254" s="52">
        <f t="shared" si="34"/>
        <v>17.975853451034993</v>
      </c>
      <c r="H254" s="51">
        <f t="shared" si="35"/>
        <v>0.1407929828690486</v>
      </c>
      <c r="I254" s="15">
        <f t="shared" si="43"/>
        <v>75.48858642947305</v>
      </c>
      <c r="J254" s="15">
        <f t="shared" si="36"/>
        <v>335.92420961115505</v>
      </c>
      <c r="K254" s="15">
        <f t="shared" si="37"/>
        <v>376.2351147644937</v>
      </c>
      <c r="L254" s="52">
        <f t="shared" si="38"/>
        <v>20.132955865159193</v>
      </c>
    </row>
    <row r="255" spans="1:12" ht="12.75">
      <c r="A255" s="33">
        <v>2.409999999999992</v>
      </c>
      <c r="B255" s="40">
        <f t="shared" si="39"/>
        <v>138.0753970682211</v>
      </c>
      <c r="C255" s="51">
        <f t="shared" si="40"/>
        <v>1.3032846305086863</v>
      </c>
      <c r="D255" s="51">
        <f t="shared" si="41"/>
        <v>1.0717153694913124</v>
      </c>
      <c r="E255" s="33">
        <f t="shared" si="42"/>
        <v>0.4055000000000001</v>
      </c>
      <c r="F255" s="52">
        <f t="shared" si="33"/>
        <v>95.35226081846947</v>
      </c>
      <c r="G255" s="52">
        <f t="shared" si="34"/>
        <v>17.831542574963354</v>
      </c>
      <c r="H255" s="51">
        <f t="shared" si="35"/>
        <v>0.1402751410136639</v>
      </c>
      <c r="I255" s="15">
        <f t="shared" si="43"/>
        <v>75.66690185522268</v>
      </c>
      <c r="J255" s="15">
        <f t="shared" si="36"/>
        <v>336.71771325574093</v>
      </c>
      <c r="K255" s="15">
        <f t="shared" si="37"/>
        <v>377.12383884642986</v>
      </c>
      <c r="L255" s="52">
        <f t="shared" si="38"/>
        <v>19.971327683958958</v>
      </c>
    </row>
    <row r="256" spans="1:12" ht="12.75">
      <c r="A256" s="33">
        <v>2.419999999999992</v>
      </c>
      <c r="B256" s="40">
        <f t="shared" si="39"/>
        <v>136.62425099975437</v>
      </c>
      <c r="C256" s="51">
        <f t="shared" si="40"/>
        <v>1.3060901333289596</v>
      </c>
      <c r="D256" s="51">
        <f t="shared" si="41"/>
        <v>1.068909866671039</v>
      </c>
      <c r="E256" s="33">
        <f t="shared" si="42"/>
        <v>0.4060000000000001</v>
      </c>
      <c r="F256" s="52">
        <f t="shared" si="33"/>
        <v>94.69843112789805</v>
      </c>
      <c r="G256" s="52">
        <f t="shared" si="34"/>
        <v>17.6876753426846</v>
      </c>
      <c r="H256" s="51">
        <f t="shared" si="35"/>
        <v>0.1397573755491179</v>
      </c>
      <c r="I256" s="15">
        <f t="shared" si="43"/>
        <v>75.84377860864952</v>
      </c>
      <c r="J256" s="15">
        <f t="shared" si="36"/>
        <v>337.5048148084904</v>
      </c>
      <c r="K256" s="15">
        <f t="shared" si="37"/>
        <v>378.00539258550924</v>
      </c>
      <c r="L256" s="52">
        <f t="shared" si="38"/>
        <v>19.810196383806755</v>
      </c>
    </row>
    <row r="257" spans="1:12" ht="12.75">
      <c r="A257" s="33">
        <v>2.4299999999999917</v>
      </c>
      <c r="B257" s="40">
        <f t="shared" si="39"/>
        <v>135.18329975468137</v>
      </c>
      <c r="C257" s="51">
        <f t="shared" si="40"/>
        <v>1.308885280839942</v>
      </c>
      <c r="D257" s="51">
        <f t="shared" si="41"/>
        <v>1.0661147191600566</v>
      </c>
      <c r="E257" s="33">
        <f t="shared" si="42"/>
        <v>0.4065000000000001</v>
      </c>
      <c r="F257" s="52">
        <f t="shared" si="33"/>
        <v>94.04679729506752</v>
      </c>
      <c r="G257" s="52">
        <f t="shared" si="34"/>
        <v>17.54425939894764</v>
      </c>
      <c r="H257" s="51">
        <f t="shared" si="35"/>
        <v>0.13923969835554387</v>
      </c>
      <c r="I257" s="15">
        <f t="shared" si="43"/>
        <v>76.01922120263899</v>
      </c>
      <c r="J257" s="15">
        <f t="shared" si="36"/>
        <v>338.28553435174354</v>
      </c>
      <c r="K257" s="15">
        <f t="shared" si="37"/>
        <v>378.8797984739528</v>
      </c>
      <c r="L257" s="52">
        <f t="shared" si="38"/>
        <v>19.64957052682136</v>
      </c>
    </row>
    <row r="258" spans="1:12" ht="12.75">
      <c r="A258" s="33">
        <v>2.4399999999999915</v>
      </c>
      <c r="B258" s="40">
        <f t="shared" si="39"/>
        <v>133.75253909535675</v>
      </c>
      <c r="C258" s="51">
        <f t="shared" si="40"/>
        <v>1.3116700748070529</v>
      </c>
      <c r="D258" s="51">
        <f t="shared" si="41"/>
        <v>1.0633299251929458</v>
      </c>
      <c r="E258" s="33">
        <f t="shared" si="42"/>
        <v>0.4070000000000001</v>
      </c>
      <c r="F258" s="52">
        <f t="shared" si="33"/>
        <v>93.39737396062652</v>
      </c>
      <c r="G258" s="52">
        <f t="shared" si="34"/>
        <v>17.40130225339575</v>
      </c>
      <c r="H258" s="51">
        <f t="shared" si="35"/>
        <v>0.13872212120540914</v>
      </c>
      <c r="I258" s="15">
        <f t="shared" si="43"/>
        <v>76.19323422517294</v>
      </c>
      <c r="J258" s="15">
        <f t="shared" si="36"/>
        <v>339.0598923020196</v>
      </c>
      <c r="K258" s="15">
        <f t="shared" si="37"/>
        <v>379.74707937826196</v>
      </c>
      <c r="L258" s="52">
        <f t="shared" si="38"/>
        <v>19.489458523803243</v>
      </c>
    </row>
    <row r="259" spans="1:12" ht="12.75">
      <c r="A259" s="33">
        <v>2.4499999999999913</v>
      </c>
      <c r="B259" s="40">
        <f t="shared" si="39"/>
        <v>132.33196361066328</v>
      </c>
      <c r="C259" s="51">
        <f t="shared" si="40"/>
        <v>1.3144445172311612</v>
      </c>
      <c r="D259" s="51">
        <f t="shared" si="41"/>
        <v>1.0605554827688375</v>
      </c>
      <c r="E259" s="33">
        <f t="shared" si="42"/>
        <v>0.4075000000000001</v>
      </c>
      <c r="F259" s="52">
        <f t="shared" si="33"/>
        <v>92.75017544769705</v>
      </c>
      <c r="G259" s="52">
        <f t="shared" si="34"/>
        <v>17.258811281226652</v>
      </c>
      <c r="H259" s="51">
        <f t="shared" si="35"/>
        <v>0.13820465576421714</v>
      </c>
      <c r="I259" s="15">
        <f t="shared" si="43"/>
        <v>76.36582233798521</v>
      </c>
      <c r="J259" s="15">
        <f t="shared" si="36"/>
        <v>339.8279094040342</v>
      </c>
      <c r="K259" s="15">
        <f t="shared" si="37"/>
        <v>380.6072585325183</v>
      </c>
      <c r="L259" s="52">
        <f t="shared" si="38"/>
        <v>19.329868634973852</v>
      </c>
    </row>
    <row r="260" spans="1:12" ht="12.75">
      <c r="A260" s="33">
        <v>2.459999999999991</v>
      </c>
      <c r="B260" s="40">
        <f t="shared" si="39"/>
        <v>130.92156673565339</v>
      </c>
      <c r="C260" s="51">
        <f t="shared" si="40"/>
        <v>1.3172086103464455</v>
      </c>
      <c r="D260" s="51">
        <f t="shared" si="41"/>
        <v>1.0577913896535531</v>
      </c>
      <c r="E260" s="33">
        <f t="shared" si="42"/>
        <v>0.4080000000000001</v>
      </c>
      <c r="F260" s="52">
        <f t="shared" si="33"/>
        <v>92.10521576476208</v>
      </c>
      <c r="G260" s="52">
        <f t="shared" si="34"/>
        <v>17.116793723864827</v>
      </c>
      <c r="H260" s="51">
        <f t="shared" si="35"/>
        <v>0.1376873135912062</v>
      </c>
      <c r="I260" s="15">
        <f t="shared" si="43"/>
        <v>76.53699027522386</v>
      </c>
      <c r="J260" s="15">
        <f t="shared" si="36"/>
        <v>340.5896067247462</v>
      </c>
      <c r="K260" s="15">
        <f t="shared" si="37"/>
        <v>381.46035953171577</v>
      </c>
      <c r="L260" s="52">
        <f t="shared" si="38"/>
        <v>19.170808970728608</v>
      </c>
    </row>
    <row r="261" spans="1:12" ht="12.75">
      <c r="A261" s="33">
        <v>2.469999999999991</v>
      </c>
      <c r="B261" s="40">
        <f t="shared" si="39"/>
        <v>129.5213407710472</v>
      </c>
      <c r="C261" s="51">
        <f t="shared" si="40"/>
        <v>1.3199623566182697</v>
      </c>
      <c r="D261" s="51">
        <f t="shared" si="41"/>
        <v>1.055037643381729</v>
      </c>
      <c r="E261" s="33">
        <f t="shared" si="42"/>
        <v>0.4085000000000001</v>
      </c>
      <c r="F261" s="52">
        <f t="shared" si="33"/>
        <v>91.46250860854377</v>
      </c>
      <c r="G261" s="52">
        <f t="shared" si="34"/>
        <v>16.975256689645885</v>
      </c>
      <c r="H261" s="51">
        <f t="shared" si="35"/>
        <v>0.13717010614004568</v>
      </c>
      <c r="I261" s="15">
        <f t="shared" si="43"/>
        <v>76.70674284212032</v>
      </c>
      <c r="J261" s="15">
        <f t="shared" si="36"/>
        <v>341.3450056474354</v>
      </c>
      <c r="K261" s="15">
        <f t="shared" si="37"/>
        <v>382.3064063251277</v>
      </c>
      <c r="L261" s="52">
        <f t="shared" si="38"/>
        <v>19.01228749240339</v>
      </c>
    </row>
    <row r="262" spans="1:12" ht="12.75">
      <c r="A262" s="33">
        <v>2.4799999999999907</v>
      </c>
      <c r="B262" s="40">
        <f t="shared" si="39"/>
        <v>128.13127690258472</v>
      </c>
      <c r="C262" s="51">
        <f t="shared" si="40"/>
        <v>1.3227057587410707</v>
      </c>
      <c r="D262" s="51">
        <f t="shared" si="41"/>
        <v>1.052294241258928</v>
      </c>
      <c r="E262" s="33">
        <f t="shared" si="42"/>
        <v>0.4090000000000001</v>
      </c>
      <c r="F262" s="52">
        <f t="shared" si="33"/>
        <v>90.82206736687165</v>
      </c>
      <c r="G262" s="52">
        <f t="shared" si="34"/>
        <v>16.834207154512523</v>
      </c>
      <c r="H262" s="51">
        <f t="shared" si="35"/>
        <v>0.1366530447595287</v>
      </c>
      <c r="I262" s="15">
        <f t="shared" si="43"/>
        <v>76.87508491366545</v>
      </c>
      <c r="J262" s="15">
        <f t="shared" si="36"/>
        <v>342.09412786581123</v>
      </c>
      <c r="K262" s="15">
        <f t="shared" si="37"/>
        <v>383.1454232097086</v>
      </c>
      <c r="L262" s="52">
        <f t="shared" si="38"/>
        <v>18.854312013054027</v>
      </c>
    </row>
    <row r="263" spans="1:12" ht="12.75">
      <c r="A263" s="33">
        <v>2.4899999999999904</v>
      </c>
      <c r="B263" s="40">
        <f t="shared" si="39"/>
        <v>126.75136522023207</v>
      </c>
      <c r="C263" s="51">
        <f t="shared" si="40"/>
        <v>1.3254388196362612</v>
      </c>
      <c r="D263" s="51">
        <f t="shared" si="41"/>
        <v>1.0495611803637375</v>
      </c>
      <c r="E263" s="33">
        <f t="shared" si="42"/>
        <v>0.4095000000000001</v>
      </c>
      <c r="F263" s="52">
        <f t="shared" si="33"/>
        <v>90.1839051215412</v>
      </c>
      <c r="G263" s="52">
        <f t="shared" si="34"/>
        <v>16.69365196272194</v>
      </c>
      <c r="H263" s="51">
        <f t="shared" si="35"/>
        <v>0.1361361406942627</v>
      </c>
      <c r="I263" s="15">
        <f t="shared" si="43"/>
        <v>77.04202143329266</v>
      </c>
      <c r="J263" s="15">
        <f t="shared" si="36"/>
        <v>342.8369953781524</v>
      </c>
      <c r="K263" s="15">
        <f t="shared" si="37"/>
        <v>383.9774348235307</v>
      </c>
      <c r="L263" s="52">
        <f t="shared" si="38"/>
        <v>18.696890198248575</v>
      </c>
    </row>
    <row r="264" spans="1:12" ht="12.75">
      <c r="A264" s="33">
        <v>2.4999999999999902</v>
      </c>
      <c r="B264" s="40">
        <f t="shared" si="39"/>
        <v>125.38159473723967</v>
      </c>
      <c r="C264" s="51">
        <f t="shared" si="40"/>
        <v>1.3281615424501465</v>
      </c>
      <c r="D264" s="51">
        <f t="shared" si="41"/>
        <v>1.0468384575498522</v>
      </c>
      <c r="E264" s="33">
        <f t="shared" si="42"/>
        <v>0.4100000000000001</v>
      </c>
      <c r="F264" s="52">
        <f t="shared" si="33"/>
        <v>89.54803465116167</v>
      </c>
      <c r="G264" s="52">
        <f t="shared" si="34"/>
        <v>16.55359782756418</v>
      </c>
      <c r="H264" s="51">
        <f t="shared" si="35"/>
        <v>0.13561940508535628</v>
      </c>
      <c r="I264" s="15">
        <f t="shared" si="43"/>
        <v>77.2075574115683</v>
      </c>
      <c r="J264" s="15">
        <f t="shared" si="36"/>
        <v>343.573630481479</v>
      </c>
      <c r="K264" s="15">
        <f t="shared" si="37"/>
        <v>384.80246613925647</v>
      </c>
      <c r="L264" s="52">
        <f t="shared" si="38"/>
        <v>18.540029566871883</v>
      </c>
    </row>
    <row r="265" spans="1:12" ht="12.75">
      <c r="A265" s="33">
        <v>2.50999999999999</v>
      </c>
      <c r="B265" s="40">
        <f t="shared" si="39"/>
        <v>124.02195340905183</v>
      </c>
      <c r="C265" s="51">
        <f t="shared" si="40"/>
        <v>1.3308739305518535</v>
      </c>
      <c r="D265" s="51">
        <f t="shared" si="41"/>
        <v>1.0441260694481451</v>
      </c>
      <c r="E265" s="33">
        <f t="shared" si="42"/>
        <v>0.4105000000000001</v>
      </c>
      <c r="F265" s="52">
        <f t="shared" si="33"/>
        <v>88.91446843399405</v>
      </c>
      <c r="G265" s="52">
        <f t="shared" si="34"/>
        <v>16.414051332091212</v>
      </c>
      <c r="H265" s="51">
        <f t="shared" si="35"/>
        <v>0.1351028489711034</v>
      </c>
      <c r="I265" s="15">
        <f t="shared" si="43"/>
        <v>77.37169792488922</v>
      </c>
      <c r="J265" s="15">
        <f t="shared" si="36"/>
        <v>344.304055765757</v>
      </c>
      <c r="K265" s="15">
        <f t="shared" si="37"/>
        <v>385.6205424576479</v>
      </c>
      <c r="L265" s="52">
        <f t="shared" si="38"/>
        <v>18.38373749194216</v>
      </c>
    </row>
    <row r="266" spans="1:12" ht="12.75">
      <c r="A266" s="33">
        <v>2.51999999999999</v>
      </c>
      <c r="B266" s="40">
        <f t="shared" si="39"/>
        <v>122.67242815206608</v>
      </c>
      <c r="C266" s="51">
        <f t="shared" si="40"/>
        <v>1.3335759875312756</v>
      </c>
      <c r="D266" s="51">
        <f t="shared" si="41"/>
        <v>1.041424012468723</v>
      </c>
      <c r="E266" s="33">
        <f t="shared" si="42"/>
        <v>0.4110000000000001</v>
      </c>
      <c r="F266" s="52">
        <f t="shared" si="33"/>
        <v>88.28321865077778</v>
      </c>
      <c r="G266" s="52">
        <f t="shared" si="34"/>
        <v>16.27501892985635</v>
      </c>
      <c r="H266" s="51">
        <f t="shared" si="35"/>
        <v>0.13458648328766487</v>
      </c>
      <c r="I266" s="15">
        <f t="shared" si="43"/>
        <v>77.53444811418778</v>
      </c>
      <c r="J266" s="15">
        <f t="shared" si="36"/>
        <v>345.02829410813564</v>
      </c>
      <c r="K266" s="15">
        <f t="shared" si="37"/>
        <v>386.43168940111195</v>
      </c>
      <c r="L266" s="52">
        <f t="shared" si="38"/>
        <v>18.228021201439116</v>
      </c>
    </row>
    <row r="267" spans="1:12" ht="12.75">
      <c r="A267" s="33">
        <v>2.5299999999999896</v>
      </c>
      <c r="B267" s="40">
        <f t="shared" si="39"/>
        <v>121.33300486224272</v>
      </c>
      <c r="C267" s="51">
        <f t="shared" si="40"/>
        <v>1.336267717197029</v>
      </c>
      <c r="D267" s="51">
        <f t="shared" si="41"/>
        <v>1.0387322828029697</v>
      </c>
      <c r="E267" s="33">
        <f t="shared" si="42"/>
        <v>0.4115000000000001</v>
      </c>
      <c r="F267" s="52">
        <f t="shared" si="33"/>
        <v>87.65429718754729</v>
      </c>
      <c r="G267" s="52">
        <f t="shared" si="34"/>
        <v>16.13650694566387</v>
      </c>
      <c r="H267" s="51">
        <f t="shared" si="35"/>
        <v>0.1340703188697466</v>
      </c>
      <c r="I267" s="15">
        <f t="shared" si="43"/>
        <v>77.69581318364442</v>
      </c>
      <c r="J267" s="15">
        <f t="shared" si="36"/>
        <v>345.74636866721767</v>
      </c>
      <c r="K267" s="15">
        <f t="shared" si="37"/>
        <v>387.2359329072838</v>
      </c>
      <c r="L267" s="52">
        <f t="shared" si="38"/>
        <v>18.07288777914354</v>
      </c>
    </row>
    <row r="268" spans="1:12" ht="12.75">
      <c r="A268" s="33">
        <v>2.5399999999999894</v>
      </c>
      <c r="B268" s="40">
        <f t="shared" si="39"/>
        <v>120.00366843356177</v>
      </c>
      <c r="C268" s="51">
        <f t="shared" si="40"/>
        <v>1.338949123574424</v>
      </c>
      <c r="D268" s="51">
        <f t="shared" si="41"/>
        <v>1.0360508764255747</v>
      </c>
      <c r="E268" s="33">
        <f t="shared" si="42"/>
        <v>0.4120000000000001</v>
      </c>
      <c r="F268" s="52">
        <f t="shared" si="33"/>
        <v>87.02771563843696</v>
      </c>
      <c r="G268" s="52">
        <f t="shared" si="34"/>
        <v>15.99852157632825</v>
      </c>
      <c r="H268" s="51">
        <f t="shared" si="35"/>
        <v>0.1335543664512748</v>
      </c>
      <c r="I268" s="15">
        <f t="shared" si="43"/>
        <v>77.8557983994077</v>
      </c>
      <c r="J268" s="15">
        <f t="shared" si="36"/>
        <v>346.4583028773643</v>
      </c>
      <c r="K268" s="15">
        <f t="shared" si="37"/>
        <v>388.03329922264805</v>
      </c>
      <c r="L268" s="52">
        <f t="shared" si="38"/>
        <v>17.918344165487643</v>
      </c>
    </row>
    <row r="269" spans="1:12" ht="12.75">
      <c r="A269" s="33">
        <v>2.549999999999989</v>
      </c>
      <c r="B269" s="40">
        <f t="shared" si="39"/>
        <v>118.68440277632784</v>
      </c>
      <c r="C269" s="51">
        <f t="shared" si="40"/>
        <v>1.3416202109034494</v>
      </c>
      <c r="D269" s="51">
        <f t="shared" si="41"/>
        <v>1.0333797890965493</v>
      </c>
      <c r="E269" s="33">
        <f t="shared" si="42"/>
        <v>0.4125000000000001</v>
      </c>
      <c r="F269" s="52">
        <f t="shared" si="33"/>
        <v>86.40348530847534</v>
      </c>
      <c r="G269" s="52">
        <f t="shared" si="34"/>
        <v>15.861068891442955</v>
      </c>
      <c r="H269" s="51">
        <f t="shared" si="35"/>
        <v>0.13303863666606852</v>
      </c>
      <c r="I269" s="15">
        <f t="shared" si="43"/>
        <v>78.01440908832214</v>
      </c>
      <c r="J269" s="15">
        <f t="shared" si="36"/>
        <v>347.16412044303354</v>
      </c>
      <c r="K269" s="15">
        <f t="shared" si="37"/>
        <v>388.8238148961976</v>
      </c>
      <c r="L269" s="52">
        <f t="shared" si="38"/>
        <v>17.76439715841611</v>
      </c>
    </row>
    <row r="270" spans="1:12" ht="12.75">
      <c r="A270" s="33">
        <v>2.559999999999989</v>
      </c>
      <c r="B270" s="40">
        <f t="shared" si="39"/>
        <v>117.37519083532165</v>
      </c>
      <c r="C270" s="51">
        <f t="shared" si="40"/>
        <v>1.3442809836367708</v>
      </c>
      <c r="D270" s="51">
        <f t="shared" si="41"/>
        <v>1.0307190163632278</v>
      </c>
      <c r="E270" s="33">
        <f t="shared" si="42"/>
        <v>0.4130000000000001</v>
      </c>
      <c r="F270" s="52">
        <f aca="true" t="shared" si="44" ref="F270:F333">($H$5*(2*(($H$2/2)^2-(C270/2)^2)+(C270*D270))/(E270/2)^2)</f>
        <v>85.78161721636758</v>
      </c>
      <c r="G270" s="52">
        <f aca="true" t="shared" si="45" ref="G270:G333">3.1416*B270*(E270/2)^2</f>
        <v>15.724154834158375</v>
      </c>
      <c r="H270" s="51">
        <f aca="true" t="shared" si="46" ref="H270:H333">$D$4*B270^$D$5</f>
        <v>0.13252314004850904</v>
      </c>
      <c r="I270" s="15">
        <f t="shared" si="43"/>
        <v>78.17165063666373</v>
      </c>
      <c r="J270" s="15">
        <f aca="true" t="shared" si="47" ref="J270:J333">I270*4.45</f>
        <v>347.8638453331536</v>
      </c>
      <c r="K270" s="15">
        <f aca="true" t="shared" si="48" ref="K270:K333">J270*$H$8</f>
        <v>389.6075067731321</v>
      </c>
      <c r="L270" s="52">
        <f aca="true" t="shared" si="49" ref="L270:L333">G270*$H$8</f>
        <v>17.61105341425738</v>
      </c>
    </row>
    <row r="271" spans="1:12" ht="12.75">
      <c r="A271" s="33">
        <v>2.5699999999999887</v>
      </c>
      <c r="B271" s="40">
        <f aca="true" t="shared" si="50" ref="B271:B334">F271*$D$2*$D$3*H270</f>
        <v>116.07601460779726</v>
      </c>
      <c r="C271" s="51">
        <f aca="true" t="shared" si="51" ref="C271:C334">C270+0.01*(2*H270)</f>
        <v>1.346931446437741</v>
      </c>
      <c r="D271" s="51">
        <f aca="true" t="shared" si="52" ref="D271:D334">D270-0.01*(2*H270)</f>
        <v>1.0280685535622576</v>
      </c>
      <c r="E271" s="33">
        <f aca="true" t="shared" si="53" ref="E271:E334">E270+(0.01*$H$7)</f>
        <v>0.4135000000000001</v>
      </c>
      <c r="F271" s="52">
        <f t="shared" si="44"/>
        <v>85.16212209726658</v>
      </c>
      <c r="G271" s="52">
        <f t="shared" si="45"/>
        <v>15.5877852219686</v>
      </c>
      <c r="H271" s="51">
        <f t="shared" si="46"/>
        <v>0.13200788703420627</v>
      </c>
      <c r="I271" s="15">
        <f aca="true" t="shared" si="54" ref="I271:I334">G271*0.01+I270</f>
        <v>78.32752848888342</v>
      </c>
      <c r="J271" s="15">
        <f t="shared" si="47"/>
        <v>348.5575017755312</v>
      </c>
      <c r="K271" s="15">
        <f t="shared" si="48"/>
        <v>390.38440198859496</v>
      </c>
      <c r="L271" s="52">
        <f t="shared" si="49"/>
        <v>17.458319448604833</v>
      </c>
    </row>
    <row r="272" spans="1:12" ht="12.75">
      <c r="A272" s="33">
        <v>2.5799999999999885</v>
      </c>
      <c r="B272" s="40">
        <f t="shared" si="50"/>
        <v>114.78685516132529</v>
      </c>
      <c r="C272" s="51">
        <f t="shared" si="51"/>
        <v>1.3495716041784251</v>
      </c>
      <c r="D272" s="51">
        <f t="shared" si="52"/>
        <v>1.0254283958215735</v>
      </c>
      <c r="E272" s="33">
        <f t="shared" si="53"/>
        <v>0.4140000000000001</v>
      </c>
      <c r="F272" s="52">
        <f t="shared" si="44"/>
        <v>84.54501040553251</v>
      </c>
      <c r="G272" s="52">
        <f t="shared" si="45"/>
        <v>15.451965747506849</v>
      </c>
      <c r="H272" s="51">
        <f t="shared" si="46"/>
        <v>0.13149288796066244</v>
      </c>
      <c r="I272" s="15">
        <f t="shared" si="54"/>
        <v>78.48204814635848</v>
      </c>
      <c r="J272" s="15">
        <f t="shared" si="47"/>
        <v>349.24511425129526</v>
      </c>
      <c r="K272" s="15">
        <f t="shared" si="48"/>
        <v>391.15452796145075</v>
      </c>
      <c r="L272" s="52">
        <f t="shared" si="49"/>
        <v>17.30620163720767</v>
      </c>
    </row>
    <row r="273" spans="1:12" ht="12.75">
      <c r="A273" s="33">
        <v>2.5899999999999883</v>
      </c>
      <c r="B273" s="40">
        <f t="shared" si="50"/>
        <v>113.50769265148</v>
      </c>
      <c r="C273" s="51">
        <f t="shared" si="51"/>
        <v>1.3522014619376383</v>
      </c>
      <c r="D273" s="51">
        <f t="shared" si="52"/>
        <v>1.0227985380623603</v>
      </c>
      <c r="E273" s="33">
        <f t="shared" si="53"/>
        <v>0.4145000000000001</v>
      </c>
      <c r="F273" s="52">
        <f t="shared" si="44"/>
        <v>83.93029231748018</v>
      </c>
      <c r="G273" s="52">
        <f t="shared" si="45"/>
        <v>15.3167019793491</v>
      </c>
      <c r="H273" s="51">
        <f t="shared" si="46"/>
        <v>0.1309781530679324</v>
      </c>
      <c r="I273" s="15">
        <f t="shared" si="54"/>
        <v>78.63521516615197</v>
      </c>
      <c r="J273" s="15">
        <f t="shared" si="47"/>
        <v>349.92670748937627</v>
      </c>
      <c r="K273" s="15">
        <f t="shared" si="48"/>
        <v>391.91791238810146</v>
      </c>
      <c r="L273" s="52">
        <f t="shared" si="49"/>
        <v>17.154706216870995</v>
      </c>
    </row>
    <row r="274" spans="1:12" ht="12.75">
      <c r="A274" s="33">
        <v>2.599999999999988</v>
      </c>
      <c r="B274" s="40">
        <f t="shared" si="50"/>
        <v>112.23850633937059</v>
      </c>
      <c r="C274" s="51">
        <f t="shared" si="51"/>
        <v>1.354821024998997</v>
      </c>
      <c r="D274" s="51">
        <f t="shared" si="52"/>
        <v>1.0201789750010017</v>
      </c>
      <c r="E274" s="33">
        <f t="shared" si="53"/>
        <v>0.4150000000000001</v>
      </c>
      <c r="F274" s="52">
        <f t="shared" si="44"/>
        <v>83.31797773411448</v>
      </c>
      <c r="G274" s="52">
        <f t="shared" si="45"/>
        <v>15.181999362825733</v>
      </c>
      <c r="H274" s="51">
        <f t="shared" si="46"/>
        <v>0.13046369249928128</v>
      </c>
      <c r="I274" s="15">
        <f t="shared" si="54"/>
        <v>78.78703515978022</v>
      </c>
      <c r="J274" s="15">
        <f t="shared" si="47"/>
        <v>350.60230646102195</v>
      </c>
      <c r="K274" s="15">
        <f t="shared" si="48"/>
        <v>392.67458323634463</v>
      </c>
      <c r="L274" s="52">
        <f t="shared" si="49"/>
        <v>17.003839286364823</v>
      </c>
    </row>
    <row r="275" spans="1:12" ht="12.75">
      <c r="A275" s="33">
        <v>2.609999999999988</v>
      </c>
      <c r="B275" s="40">
        <f t="shared" si="50"/>
        <v>110.97927460901654</v>
      </c>
      <c r="C275" s="51">
        <f t="shared" si="51"/>
        <v>1.3574302988489826</v>
      </c>
      <c r="D275" s="51">
        <f t="shared" si="52"/>
        <v>1.017569701151016</v>
      </c>
      <c r="E275" s="33">
        <f t="shared" si="53"/>
        <v>0.4155000000000001</v>
      </c>
      <c r="F275" s="52">
        <f t="shared" si="44"/>
        <v>82.70807628385377</v>
      </c>
      <c r="G275" s="52">
        <f t="shared" si="45"/>
        <v>15.04786322084096</v>
      </c>
      <c r="H275" s="51">
        <f t="shared" si="46"/>
        <v>0.129949516301839</v>
      </c>
      <c r="I275" s="15">
        <f t="shared" si="54"/>
        <v>78.93751379198862</v>
      </c>
      <c r="J275" s="15">
        <f t="shared" si="47"/>
        <v>351.27193637434937</v>
      </c>
      <c r="K275" s="15">
        <f t="shared" si="48"/>
        <v>393.4245687392713</v>
      </c>
      <c r="L275" s="52">
        <f t="shared" si="49"/>
        <v>16.853606807341876</v>
      </c>
    </row>
    <row r="276" spans="1:12" ht="12.75">
      <c r="A276" s="33">
        <v>2.6199999999999877</v>
      </c>
      <c r="B276" s="40">
        <f t="shared" si="50"/>
        <v>109.72997498456571</v>
      </c>
      <c r="C276" s="51">
        <f t="shared" si="51"/>
        <v>1.3600292891750194</v>
      </c>
      <c r="D276" s="51">
        <f t="shared" si="52"/>
        <v>1.0149707108249792</v>
      </c>
      <c r="E276" s="33">
        <f t="shared" si="53"/>
        <v>0.4160000000000001</v>
      </c>
      <c r="F276" s="52">
        <f t="shared" si="44"/>
        <v>82.10059732524094</v>
      </c>
      <c r="G276" s="52">
        <f t="shared" si="45"/>
        <v>14.914298754699645</v>
      </c>
      <c r="H276" s="51">
        <f t="shared" si="46"/>
        <v>0.1294356344272521</v>
      </c>
      <c r="I276" s="15">
        <f t="shared" si="54"/>
        <v>79.08665677953562</v>
      </c>
      <c r="J276" s="15">
        <f t="shared" si="47"/>
        <v>351.9356226689335</v>
      </c>
      <c r="K276" s="15">
        <f t="shared" si="48"/>
        <v>394.16789738920556</v>
      </c>
      <c r="L276" s="52">
        <f t="shared" si="49"/>
        <v>16.704014605263605</v>
      </c>
    </row>
    <row r="277" spans="1:12" ht="12.75">
      <c r="A277" s="33">
        <v>2.6299999999999875</v>
      </c>
      <c r="B277" s="40">
        <f t="shared" si="50"/>
        <v>108.49058414735488</v>
      </c>
      <c r="C277" s="51">
        <f t="shared" si="51"/>
        <v>1.3626180018635645</v>
      </c>
      <c r="D277" s="51">
        <f t="shared" si="52"/>
        <v>1.0123819981364341</v>
      </c>
      <c r="E277" s="33">
        <f t="shared" si="53"/>
        <v>0.4165000000000001</v>
      </c>
      <c r="F277" s="52">
        <f t="shared" si="44"/>
        <v>81.49554994964176</v>
      </c>
      <c r="G277" s="52">
        <f t="shared" si="45"/>
        <v>14.781311044941296</v>
      </c>
      <c r="H277" s="51">
        <f t="shared" si="46"/>
        <v>0.12892205673233215</v>
      </c>
      <c r="I277" s="15">
        <f t="shared" si="54"/>
        <v>79.23446988998504</v>
      </c>
      <c r="J277" s="15">
        <f t="shared" si="47"/>
        <v>352.59339101043344</v>
      </c>
      <c r="K277" s="15">
        <f t="shared" si="48"/>
        <v>394.9045979316855</v>
      </c>
      <c r="L277" s="52">
        <f t="shared" si="49"/>
        <v>16.555068370334254</v>
      </c>
    </row>
    <row r="278" spans="1:12" ht="12.75">
      <c r="A278" s="33">
        <v>2.6399999999999872</v>
      </c>
      <c r="B278" s="40">
        <f t="shared" si="50"/>
        <v>107.26107795281307</v>
      </c>
      <c r="C278" s="51">
        <f t="shared" si="51"/>
        <v>1.365196442998211</v>
      </c>
      <c r="D278" s="51">
        <f t="shared" si="52"/>
        <v>1.0098035570017876</v>
      </c>
      <c r="E278" s="33">
        <f t="shared" si="53"/>
        <v>0.4170000000000001</v>
      </c>
      <c r="F278" s="52">
        <f t="shared" si="44"/>
        <v>80.89294298393088</v>
      </c>
      <c r="G278" s="52">
        <f t="shared" si="45"/>
        <v>14.648905052180979</v>
      </c>
      <c r="H278" s="51">
        <f t="shared" si="46"/>
        <v>0.12840879297970154</v>
      </c>
      <c r="I278" s="15">
        <f t="shared" si="54"/>
        <v>79.38095894050684</v>
      </c>
      <c r="J278" s="15">
        <f t="shared" si="47"/>
        <v>353.24526728525547</v>
      </c>
      <c r="K278" s="15">
        <f t="shared" si="48"/>
        <v>395.63469935948615</v>
      </c>
      <c r="L278" s="52">
        <f t="shared" si="49"/>
        <v>16.4067736584427</v>
      </c>
    </row>
    <row r="279" spans="1:12" ht="12.75">
      <c r="A279" s="33">
        <v>2.649999999999987</v>
      </c>
      <c r="B279" s="40">
        <f t="shared" si="50"/>
        <v>106.04143144720621</v>
      </c>
      <c r="C279" s="51">
        <f t="shared" si="51"/>
        <v>1.3677646188578052</v>
      </c>
      <c r="D279" s="51">
        <f t="shared" si="52"/>
        <v>1.0072353811421935</v>
      </c>
      <c r="E279" s="33">
        <f t="shared" si="53"/>
        <v>0.4175000000000001</v>
      </c>
      <c r="F279" s="52">
        <f t="shared" si="44"/>
        <v>80.29278499316504</v>
      </c>
      <c r="G279" s="52">
        <f t="shared" si="45"/>
        <v>14.517085617956836</v>
      </c>
      <c r="H279" s="51">
        <f t="shared" si="46"/>
        <v>0.1278958528384362</v>
      </c>
      <c r="I279" s="15">
        <f t="shared" si="54"/>
        <v>79.5261297966864</v>
      </c>
      <c r="J279" s="15">
        <f t="shared" si="47"/>
        <v>353.8912775952545</v>
      </c>
      <c r="K279" s="15">
        <f t="shared" si="48"/>
        <v>396.3582309066851</v>
      </c>
      <c r="L279" s="52">
        <f t="shared" si="49"/>
        <v>16.259135892111658</v>
      </c>
    </row>
    <row r="280" spans="1:12" ht="12.75">
      <c r="A280" s="33">
        <v>2.659999999999987</v>
      </c>
      <c r="B280" s="40">
        <f t="shared" si="50"/>
        <v>104.83161888422397</v>
      </c>
      <c r="C280" s="51">
        <f t="shared" si="51"/>
        <v>1.3703225359145739</v>
      </c>
      <c r="D280" s="51">
        <f t="shared" si="52"/>
        <v>1.0046774640854248</v>
      </c>
      <c r="E280" s="33">
        <f t="shared" si="53"/>
        <v>0.4180000000000001</v>
      </c>
      <c r="F280" s="52">
        <f t="shared" si="44"/>
        <v>79.69508428324332</v>
      </c>
      <c r="G280" s="52">
        <f t="shared" si="45"/>
        <v>14.385857465583989</v>
      </c>
      <c r="H280" s="51">
        <f t="shared" si="46"/>
        <v>0.12738324588470526</v>
      </c>
      <c r="I280" s="15">
        <f t="shared" si="54"/>
        <v>79.66998837134224</v>
      </c>
      <c r="J280" s="15">
        <f t="shared" si="47"/>
        <v>354.531448252473</v>
      </c>
      <c r="K280" s="15">
        <f t="shared" si="48"/>
        <v>397.07522204276984</v>
      </c>
      <c r="L280" s="52">
        <f t="shared" si="49"/>
        <v>16.11216036145407</v>
      </c>
    </row>
    <row r="281" spans="1:12" ht="12.75">
      <c r="A281" s="33">
        <v>2.6699999999999866</v>
      </c>
      <c r="B281" s="40">
        <f t="shared" si="50"/>
        <v>103.63161374140776</v>
      </c>
      <c r="C281" s="51">
        <f t="shared" si="51"/>
        <v>1.372870200832268</v>
      </c>
      <c r="D281" s="51">
        <f t="shared" si="52"/>
        <v>1.0021297991677307</v>
      </c>
      <c r="E281" s="33">
        <f t="shared" si="53"/>
        <v>0.4185000000000001</v>
      </c>
      <c r="F281" s="52">
        <f t="shared" si="44"/>
        <v>79.09984890355459</v>
      </c>
      <c r="G281" s="52">
        <f t="shared" si="45"/>
        <v>14.255225201014568</v>
      </c>
      <c r="H281" s="51">
        <f t="shared" si="46"/>
        <v>0.1268709816024078</v>
      </c>
      <c r="I281" s="15">
        <f t="shared" si="54"/>
        <v>79.81254062335239</v>
      </c>
      <c r="J281" s="15">
        <f t="shared" si="47"/>
        <v>355.1658057739181</v>
      </c>
      <c r="K281" s="15">
        <f t="shared" si="48"/>
        <v>397.78570246678834</v>
      </c>
      <c r="L281" s="52">
        <f t="shared" si="49"/>
        <v>15.965852225136318</v>
      </c>
    </row>
    <row r="282" spans="1:12" ht="12.75">
      <c r="A282" s="33">
        <v>2.6799999999999864</v>
      </c>
      <c r="B282" s="40">
        <f t="shared" si="50"/>
        <v>102.44138873641995</v>
      </c>
      <c r="C282" s="51">
        <f t="shared" si="51"/>
        <v>1.3754076204643162</v>
      </c>
      <c r="D282" s="51">
        <f t="shared" si="52"/>
        <v>0.9995923795356826</v>
      </c>
      <c r="E282" s="33">
        <f t="shared" si="53"/>
        <v>0.4190000000000001</v>
      </c>
      <c r="F282" s="52">
        <f t="shared" si="44"/>
        <v>78.50708664961171</v>
      </c>
      <c r="G282" s="52">
        <f t="shared" si="45"/>
        <v>14.125193313703566</v>
      </c>
      <c r="H282" s="51">
        <f t="shared" si="46"/>
        <v>0.12635906938380692</v>
      </c>
      <c r="I282" s="15">
        <f t="shared" si="54"/>
        <v>79.95379255648943</v>
      </c>
      <c r="J282" s="15">
        <f t="shared" si="47"/>
        <v>355.794376876378</v>
      </c>
      <c r="K282" s="15">
        <f t="shared" si="48"/>
        <v>398.4897021015434</v>
      </c>
      <c r="L282" s="52">
        <f t="shared" si="49"/>
        <v>15.820216511347995</v>
      </c>
    </row>
    <row r="283" spans="1:12" ht="12.75">
      <c r="A283" s="33">
        <v>2.689999999999986</v>
      </c>
      <c r="B283" s="40">
        <f t="shared" si="50"/>
        <v>101.2609158431543</v>
      </c>
      <c r="C283" s="51">
        <f t="shared" si="51"/>
        <v>1.3779348018519924</v>
      </c>
      <c r="D283" s="51">
        <f t="shared" si="52"/>
        <v>0.9970651981480064</v>
      </c>
      <c r="E283" s="33">
        <f t="shared" si="53"/>
        <v>0.4195000000000001</v>
      </c>
      <c r="F283" s="52">
        <f t="shared" si="44"/>
        <v>77.91680506567258</v>
      </c>
      <c r="G283" s="52">
        <f t="shared" si="45"/>
        <v>13.995766177480323</v>
      </c>
      <c r="H283" s="51">
        <f t="shared" si="46"/>
        <v>0.1258475185301602</v>
      </c>
      <c r="I283" s="15">
        <f t="shared" si="54"/>
        <v>80.09375021826423</v>
      </c>
      <c r="J283" s="15">
        <f t="shared" si="47"/>
        <v>356.41718847127584</v>
      </c>
      <c r="K283" s="15">
        <f t="shared" si="48"/>
        <v>399.187251087829</v>
      </c>
      <c r="L283" s="52">
        <f t="shared" si="49"/>
        <v>15.675258118777963</v>
      </c>
    </row>
    <row r="284" spans="1:12" ht="12.75">
      <c r="A284" s="33">
        <v>2.699999999999986</v>
      </c>
      <c r="B284" s="40">
        <f t="shared" si="50"/>
        <v>100.09016630768703</v>
      </c>
      <c r="C284" s="51">
        <f t="shared" si="51"/>
        <v>1.3804517522225956</v>
      </c>
      <c r="D284" s="51">
        <f t="shared" si="52"/>
        <v>0.9945482477774032</v>
      </c>
      <c r="E284" s="33">
        <f t="shared" si="53"/>
        <v>0.4200000000000001</v>
      </c>
      <c r="F284" s="52">
        <f t="shared" si="44"/>
        <v>77.32901144734792</v>
      </c>
      <c r="G284" s="52">
        <f t="shared" si="45"/>
        <v>13.866948051425329</v>
      </c>
      <c r="H284" s="51">
        <f t="shared" si="46"/>
        <v>0.1253363382523479</v>
      </c>
      <c r="I284" s="15">
        <f t="shared" si="54"/>
        <v>80.23241969877849</v>
      </c>
      <c r="J284" s="15">
        <f t="shared" si="47"/>
        <v>357.03426765956425</v>
      </c>
      <c r="K284" s="15">
        <f t="shared" si="48"/>
        <v>399.878379778712</v>
      </c>
      <c r="L284" s="52">
        <f t="shared" si="49"/>
        <v>15.53098181759637</v>
      </c>
    </row>
    <row r="285" spans="1:12" ht="12.75">
      <c r="A285" s="33">
        <v>2.7099999999999858</v>
      </c>
      <c r="B285" s="40">
        <f t="shared" si="50"/>
        <v>98.92911066406904</v>
      </c>
      <c r="C285" s="51">
        <f t="shared" si="51"/>
        <v>1.3829584789876426</v>
      </c>
      <c r="D285" s="51">
        <f t="shared" si="52"/>
        <v>0.9920415210123563</v>
      </c>
      <c r="E285" s="33">
        <f t="shared" si="53"/>
        <v>0.4205000000000001</v>
      </c>
      <c r="F285" s="52">
        <f t="shared" si="44"/>
        <v>76.74371284419549</v>
      </c>
      <c r="G285" s="52">
        <f t="shared" si="45"/>
        <v>13.738743080752172</v>
      </c>
      <c r="H285" s="51">
        <f t="shared" si="46"/>
        <v>0.12482553767149768</v>
      </c>
      <c r="I285" s="15">
        <f t="shared" si="54"/>
        <v>80.36980712958601</v>
      </c>
      <c r="J285" s="15">
        <f t="shared" si="47"/>
        <v>357.64564172665774</v>
      </c>
      <c r="K285" s="15">
        <f t="shared" si="48"/>
        <v>400.5631187338567</v>
      </c>
      <c r="L285" s="52">
        <f t="shared" si="49"/>
        <v>15.387392250442435</v>
      </c>
    </row>
    <row r="286" spans="1:12" ht="12.75">
      <c r="A286" s="33">
        <v>2.7199999999999855</v>
      </c>
      <c r="B286" s="40">
        <f t="shared" si="50"/>
        <v>97.77771874995886</v>
      </c>
      <c r="C286" s="51">
        <f t="shared" si="51"/>
        <v>1.3854549897410726</v>
      </c>
      <c r="D286" s="51">
        <f t="shared" si="52"/>
        <v>0.9895450102589264</v>
      </c>
      <c r="E286" s="33">
        <f t="shared" si="53"/>
        <v>0.4210000000000001</v>
      </c>
      <c r="F286" s="52">
        <f t="shared" si="44"/>
        <v>76.16091606230091</v>
      </c>
      <c r="G286" s="52">
        <f t="shared" si="45"/>
        <v>13.611155297694337</v>
      </c>
      <c r="H286" s="51">
        <f t="shared" si="46"/>
        <v>0.12431512581960663</v>
      </c>
      <c r="I286" s="15">
        <f t="shared" si="54"/>
        <v>80.50591868256295</v>
      </c>
      <c r="J286" s="15">
        <f t="shared" si="47"/>
        <v>358.2513381374051</v>
      </c>
      <c r="K286" s="15">
        <f t="shared" si="48"/>
        <v>401.2414987138938</v>
      </c>
      <c r="L286" s="52">
        <f t="shared" si="49"/>
        <v>15.244493933417658</v>
      </c>
    </row>
    <row r="287" spans="1:12" ht="12.75">
      <c r="A287" s="33">
        <v>2.7299999999999853</v>
      </c>
      <c r="B287" s="40">
        <f t="shared" si="50"/>
        <v>96.63595972209639</v>
      </c>
      <c r="C287" s="51">
        <f t="shared" si="51"/>
        <v>1.3879412922574648</v>
      </c>
      <c r="D287" s="51">
        <f t="shared" si="52"/>
        <v>0.9870587077425342</v>
      </c>
      <c r="E287" s="33">
        <f t="shared" si="53"/>
        <v>0.4215000000000001</v>
      </c>
      <c r="F287" s="52">
        <f t="shared" si="44"/>
        <v>75.58062766684495</v>
      </c>
      <c r="G287" s="52">
        <f t="shared" si="45"/>
        <v>13.484188622396621</v>
      </c>
      <c r="H287" s="51">
        <f t="shared" si="46"/>
        <v>0.12380511164016031</v>
      </c>
      <c r="I287" s="15">
        <f t="shared" si="54"/>
        <v>80.64076056878692</v>
      </c>
      <c r="J287" s="15">
        <f t="shared" si="47"/>
        <v>358.8513845311018</v>
      </c>
      <c r="K287" s="15">
        <f t="shared" si="48"/>
        <v>401.9135506748341</v>
      </c>
      <c r="L287" s="52">
        <f t="shared" si="49"/>
        <v>15.102291257084216</v>
      </c>
    </row>
    <row r="288" spans="1:12" ht="12.75">
      <c r="A288" s="33">
        <v>2.739999999999985</v>
      </c>
      <c r="B288" s="40">
        <f t="shared" si="50"/>
        <v>95.50380207161759</v>
      </c>
      <c r="C288" s="51">
        <f t="shared" si="51"/>
        <v>1.390417394490268</v>
      </c>
      <c r="D288" s="51">
        <f t="shared" si="52"/>
        <v>0.984582605509731</v>
      </c>
      <c r="E288" s="33">
        <f t="shared" si="53"/>
        <v>0.4220000000000001</v>
      </c>
      <c r="F288" s="52">
        <f t="shared" si="44"/>
        <v>75.0028539846568</v>
      </c>
      <c r="G288" s="52">
        <f t="shared" si="45"/>
        <v>13.357846863810982</v>
      </c>
      <c r="H288" s="51">
        <f t="shared" si="46"/>
        <v>0.12329550398874888</v>
      </c>
      <c r="I288" s="15">
        <f t="shared" si="54"/>
        <v>80.77433903742502</v>
      </c>
      <c r="J288" s="15">
        <f t="shared" si="47"/>
        <v>359.44580871654136</v>
      </c>
      <c r="K288" s="15">
        <f t="shared" si="48"/>
        <v>402.57930576252636</v>
      </c>
      <c r="L288" s="52">
        <f t="shared" si="49"/>
        <v>14.960788487468301</v>
      </c>
    </row>
    <row r="289" spans="1:12" ht="12.75">
      <c r="A289" s="33">
        <v>2.749999999999985</v>
      </c>
      <c r="B289" s="40">
        <f t="shared" si="50"/>
        <v>94.38121363921013</v>
      </c>
      <c r="C289" s="51">
        <f t="shared" si="51"/>
        <v>1.392883304570043</v>
      </c>
      <c r="D289" s="51">
        <f t="shared" si="52"/>
        <v>0.982116695429956</v>
      </c>
      <c r="E289" s="33">
        <f t="shared" si="53"/>
        <v>0.4225000000000001</v>
      </c>
      <c r="F289" s="52">
        <f t="shared" si="44"/>
        <v>74.42760110675391</v>
      </c>
      <c r="G289" s="52">
        <f t="shared" si="45"/>
        <v>13.232133720596519</v>
      </c>
      <c r="H289" s="51">
        <f t="shared" si="46"/>
        <v>0.12278631163368009</v>
      </c>
      <c r="I289" s="15">
        <f t="shared" si="54"/>
        <v>80.90666037463099</v>
      </c>
      <c r="J289" s="15">
        <f t="shared" si="47"/>
        <v>360.0346386671079</v>
      </c>
      <c r="K289" s="15">
        <f t="shared" si="48"/>
        <v>403.2387953071609</v>
      </c>
      <c r="L289" s="52">
        <f t="shared" si="49"/>
        <v>14.819989767068103</v>
      </c>
    </row>
    <row r="290" spans="1:12" ht="12.75">
      <c r="A290" s="33">
        <v>2.7599999999999847</v>
      </c>
      <c r="B290" s="40">
        <f t="shared" si="50"/>
        <v>93.26816163011</v>
      </c>
      <c r="C290" s="51">
        <f t="shared" si="51"/>
        <v>1.3953390308027167</v>
      </c>
      <c r="D290" s="51">
        <f t="shared" si="52"/>
        <v>0.9796609691972824</v>
      </c>
      <c r="E290" s="33">
        <f t="shared" si="53"/>
        <v>0.4230000000000001</v>
      </c>
      <c r="F290" s="52">
        <f t="shared" si="44"/>
        <v>73.85487489086763</v>
      </c>
      <c r="G290" s="52">
        <f t="shared" si="45"/>
        <v>13.107052782023384</v>
      </c>
      <c r="H290" s="51">
        <f t="shared" si="46"/>
        <v>0.12227754325658946</v>
      </c>
      <c r="I290" s="15">
        <f t="shared" si="54"/>
        <v>81.03773090245122</v>
      </c>
      <c r="J290" s="15">
        <f t="shared" si="47"/>
        <v>360.61790251590793</v>
      </c>
      <c r="K290" s="15">
        <f t="shared" si="48"/>
        <v>403.89205081781694</v>
      </c>
      <c r="L290" s="52">
        <f t="shared" si="49"/>
        <v>14.679899115866192</v>
      </c>
    </row>
    <row r="291" spans="1:12" ht="12.75">
      <c r="A291" s="33">
        <v>2.7699999999999845</v>
      </c>
      <c r="B291" s="40">
        <f t="shared" si="50"/>
        <v>92.16461262893924</v>
      </c>
      <c r="C291" s="51">
        <f t="shared" si="51"/>
        <v>1.3977845816678485</v>
      </c>
      <c r="D291" s="51">
        <f t="shared" si="52"/>
        <v>0.9772154183321506</v>
      </c>
      <c r="E291" s="33">
        <f t="shared" si="53"/>
        <v>0.4235000000000001</v>
      </c>
      <c r="F291" s="52">
        <f t="shared" si="44"/>
        <v>73.28468096395515</v>
      </c>
      <c r="G291" s="52">
        <f t="shared" si="45"/>
        <v>12.982607528880411</v>
      </c>
      <c r="H291" s="51">
        <f t="shared" si="46"/>
        <v>0.1217692074530477</v>
      </c>
      <c r="I291" s="15">
        <f t="shared" si="54"/>
        <v>81.16755697774002</v>
      </c>
      <c r="J291" s="15">
        <f t="shared" si="47"/>
        <v>361.1956285509431</v>
      </c>
      <c r="K291" s="15">
        <f t="shared" si="48"/>
        <v>404.53910397705636</v>
      </c>
      <c r="L291" s="52">
        <f t="shared" si="49"/>
        <v>14.540520432346062</v>
      </c>
    </row>
    <row r="292" spans="1:12" ht="12.75">
      <c r="A292" s="33">
        <v>2.7799999999999843</v>
      </c>
      <c r="B292" s="40">
        <f t="shared" si="50"/>
        <v>91.07053261438548</v>
      </c>
      <c r="C292" s="51">
        <f t="shared" si="51"/>
        <v>1.4002199658169094</v>
      </c>
      <c r="D292" s="51">
        <f t="shared" si="52"/>
        <v>0.9747800341830897</v>
      </c>
      <c r="E292" s="33">
        <f t="shared" si="53"/>
        <v>0.4240000000000001</v>
      </c>
      <c r="F292" s="52">
        <f t="shared" si="44"/>
        <v>72.7170247246972</v>
      </c>
      <c r="G292" s="52">
        <f t="shared" si="45"/>
        <v>12.858801334386275</v>
      </c>
      <c r="H292" s="51">
        <f t="shared" si="46"/>
        <v>0.12126131273316482</v>
      </c>
      <c r="I292" s="15">
        <f t="shared" si="54"/>
        <v>81.29614499108388</v>
      </c>
      <c r="J292" s="15">
        <f t="shared" si="47"/>
        <v>361.7678452103233</v>
      </c>
      <c r="K292" s="15">
        <f t="shared" si="48"/>
        <v>405.1799866355621</v>
      </c>
      <c r="L292" s="52">
        <f t="shared" si="49"/>
        <v>14.40185749451263</v>
      </c>
    </row>
    <row r="293" spans="1:12" ht="12.75">
      <c r="A293" s="33">
        <v>2.789999999999984</v>
      </c>
      <c r="B293" s="40">
        <f t="shared" si="50"/>
        <v>89.98588697372273</v>
      </c>
      <c r="C293" s="51">
        <f t="shared" si="51"/>
        <v>1.4026451920715728</v>
      </c>
      <c r="D293" s="51">
        <f t="shared" si="52"/>
        <v>0.9723548079284263</v>
      </c>
      <c r="E293" s="33">
        <f t="shared" si="53"/>
        <v>0.4245000000000001</v>
      </c>
      <c r="F293" s="52">
        <f t="shared" si="44"/>
        <v>72.1519113459818</v>
      </c>
      <c r="G293" s="52">
        <f t="shared" si="45"/>
        <v>12.735637465103876</v>
      </c>
      <c r="H293" s="51">
        <f t="shared" si="46"/>
        <v>0.12075386752219155</v>
      </c>
      <c r="I293" s="15">
        <f t="shared" si="54"/>
        <v>81.42350136573492</v>
      </c>
      <c r="J293" s="15">
        <f t="shared" si="47"/>
        <v>362.3345810775204</v>
      </c>
      <c r="K293" s="15">
        <f t="shared" si="48"/>
        <v>405.81473080682287</v>
      </c>
      <c r="L293" s="52">
        <f t="shared" si="49"/>
        <v>14.263913960916343</v>
      </c>
    </row>
    <row r="294" spans="1:12" ht="12.75">
      <c r="A294" s="33">
        <v>2.799999999999984</v>
      </c>
      <c r="B294" s="40">
        <f t="shared" si="50"/>
        <v>88.91064051717386</v>
      </c>
      <c r="C294" s="51">
        <f t="shared" si="51"/>
        <v>1.4050602694220167</v>
      </c>
      <c r="D294" s="51">
        <f t="shared" si="52"/>
        <v>0.9699397305779824</v>
      </c>
      <c r="E294" s="33">
        <f t="shared" si="53"/>
        <v>0.4250000000000001</v>
      </c>
      <c r="F294" s="52">
        <f t="shared" si="44"/>
        <v>71.58934577737371</v>
      </c>
      <c r="G294" s="52">
        <f t="shared" si="45"/>
        <v>12.613119081857777</v>
      </c>
      <c r="H294" s="51">
        <f t="shared" si="46"/>
        <v>0.12024688016111794</v>
      </c>
      <c r="I294" s="15">
        <f t="shared" si="54"/>
        <v>81.5496325565535</v>
      </c>
      <c r="J294" s="15">
        <f t="shared" si="47"/>
        <v>362.8958648766631</v>
      </c>
      <c r="K294" s="15">
        <f t="shared" si="48"/>
        <v>406.44336866186273</v>
      </c>
      <c r="L294" s="52">
        <f t="shared" si="49"/>
        <v>14.12669337168071</v>
      </c>
    </row>
    <row r="295" spans="1:12" ht="12.75">
      <c r="A295" s="33">
        <v>2.8099999999999836</v>
      </c>
      <c r="B295" s="40">
        <f t="shared" si="50"/>
        <v>87.84475749211589</v>
      </c>
      <c r="C295" s="51">
        <f t="shared" si="51"/>
        <v>1.4074652070252391</v>
      </c>
      <c r="D295" s="51">
        <f t="shared" si="52"/>
        <v>0.9675347929747601</v>
      </c>
      <c r="E295" s="33">
        <f t="shared" si="53"/>
        <v>0.4255000000000001</v>
      </c>
      <c r="F295" s="52">
        <f t="shared" si="44"/>
        <v>71.02933274756971</v>
      </c>
      <c r="G295" s="52">
        <f t="shared" si="45"/>
        <v>12.49124924065457</v>
      </c>
      <c r="H295" s="51">
        <f t="shared" si="46"/>
        <v>0.11974035890726875</v>
      </c>
      <c r="I295" s="15">
        <f t="shared" si="54"/>
        <v>81.67454504896006</v>
      </c>
      <c r="J295" s="15">
        <f t="shared" si="47"/>
        <v>363.4517254678723</v>
      </c>
      <c r="K295" s="15">
        <f t="shared" si="48"/>
        <v>407.065932524017</v>
      </c>
      <c r="L295" s="52">
        <f t="shared" si="49"/>
        <v>13.990199149533119</v>
      </c>
    </row>
    <row r="296" spans="1:12" ht="12.75">
      <c r="A296" s="33">
        <v>2.8199999999999834</v>
      </c>
      <c r="B296" s="40">
        <f t="shared" si="50"/>
        <v>86.78820159712689</v>
      </c>
      <c r="C296" s="51">
        <f t="shared" si="51"/>
        <v>1.4098600142033846</v>
      </c>
      <c r="D296" s="51">
        <f t="shared" si="52"/>
        <v>0.9651399857966148</v>
      </c>
      <c r="E296" s="33">
        <f t="shared" si="53"/>
        <v>0.4260000000000001</v>
      </c>
      <c r="F296" s="52">
        <f t="shared" si="44"/>
        <v>70.47187676683951</v>
      </c>
      <c r="G296" s="52">
        <f t="shared" si="45"/>
        <v>12.370030893605776</v>
      </c>
      <c r="H296" s="51">
        <f t="shared" si="46"/>
        <v>0.11923431193489614</v>
      </c>
      <c r="I296" s="15">
        <f t="shared" si="54"/>
        <v>81.7982453578961</v>
      </c>
      <c r="J296" s="15">
        <f t="shared" si="47"/>
        <v>364.00219184263767</v>
      </c>
      <c r="K296" s="15">
        <f t="shared" si="48"/>
        <v>407.68245486375423</v>
      </c>
      <c r="L296" s="52">
        <f t="shared" si="49"/>
        <v>13.85443460083847</v>
      </c>
    </row>
    <row r="297" spans="1:12" ht="12.75">
      <c r="A297" s="33">
        <v>2.829999999999983</v>
      </c>
      <c r="B297" s="40">
        <f t="shared" si="50"/>
        <v>85.74093599587621</v>
      </c>
      <c r="C297" s="51">
        <f t="shared" si="51"/>
        <v>1.4122447004420826</v>
      </c>
      <c r="D297" s="51">
        <f t="shared" si="52"/>
        <v>0.9627552995579168</v>
      </c>
      <c r="E297" s="33">
        <f t="shared" si="53"/>
        <v>0.4265000000000001</v>
      </c>
      <c r="F297" s="52">
        <f t="shared" si="44"/>
        <v>69.91698212945238</v>
      </c>
      <c r="G297" s="52">
        <f t="shared" si="45"/>
        <v>12.249466889853268</v>
      </c>
      <c r="H297" s="51">
        <f t="shared" si="46"/>
        <v>0.11872874733576935</v>
      </c>
      <c r="I297" s="15">
        <f t="shared" si="54"/>
        <v>81.92074002679465</v>
      </c>
      <c r="J297" s="15">
        <f t="shared" si="47"/>
        <v>364.5472931192362</v>
      </c>
      <c r="K297" s="15">
        <f t="shared" si="48"/>
        <v>408.29296829354456</v>
      </c>
      <c r="L297" s="52">
        <f t="shared" si="49"/>
        <v>13.719402916635662</v>
      </c>
    </row>
    <row r="298" spans="1:12" ht="12.75">
      <c r="A298" s="33">
        <v>2.839999999999983</v>
      </c>
      <c r="B298" s="40">
        <f t="shared" si="50"/>
        <v>84.70292333085766</v>
      </c>
      <c r="C298" s="51">
        <f t="shared" si="51"/>
        <v>1.414619275388798</v>
      </c>
      <c r="D298" s="51">
        <f t="shared" si="52"/>
        <v>0.9603807246112015</v>
      </c>
      <c r="E298" s="33">
        <f t="shared" si="53"/>
        <v>0.4270000000000001</v>
      </c>
      <c r="F298" s="52">
        <f t="shared" si="44"/>
        <v>69.36465291608924</v>
      </c>
      <c r="G298" s="52">
        <f t="shared" si="45"/>
        <v>12.12955997649688</v>
      </c>
      <c r="H298" s="51">
        <f t="shared" si="46"/>
        <v>0.11822367311976148</v>
      </c>
      <c r="I298" s="15">
        <f t="shared" si="54"/>
        <v>82.04203562655961</v>
      </c>
      <c r="J298" s="15">
        <f t="shared" si="47"/>
        <v>365.08705853819026</v>
      </c>
      <c r="K298" s="15">
        <f t="shared" si="48"/>
        <v>408.8975055627731</v>
      </c>
      <c r="L298" s="52">
        <f t="shared" si="49"/>
        <v>13.585107173676507</v>
      </c>
    </row>
    <row r="299" spans="1:12" ht="12.75">
      <c r="A299" s="33">
        <v>2.8499999999999828</v>
      </c>
      <c r="B299" s="40">
        <f t="shared" si="50"/>
        <v>83.67412573696623</v>
      </c>
      <c r="C299" s="51">
        <f t="shared" si="51"/>
        <v>1.4169837488511934</v>
      </c>
      <c r="D299" s="51">
        <f t="shared" si="52"/>
        <v>0.9580162511488063</v>
      </c>
      <c r="E299" s="33">
        <f t="shared" si="53"/>
        <v>0.4275000000000001</v>
      </c>
      <c r="F299" s="52">
        <f t="shared" si="44"/>
        <v>68.81489299624046</v>
      </c>
      <c r="G299" s="52">
        <f t="shared" si="45"/>
        <v>12.010312799524094</v>
      </c>
      <c r="H299" s="51">
        <f t="shared" si="46"/>
        <v>0.1177190972154336</v>
      </c>
      <c r="I299" s="15">
        <f t="shared" si="54"/>
        <v>82.16213875455485</v>
      </c>
      <c r="J299" s="15">
        <f t="shared" si="47"/>
        <v>365.6215174577691</v>
      </c>
      <c r="K299" s="15">
        <f t="shared" si="48"/>
        <v>409.4960995527014</v>
      </c>
      <c r="L299" s="52">
        <f t="shared" si="49"/>
        <v>13.451550335466987</v>
      </c>
    </row>
    <row r="300" spans="1:12" ht="12.75">
      <c r="A300" s="33">
        <v>2.8599999999999826</v>
      </c>
      <c r="B300" s="40">
        <f t="shared" si="50"/>
        <v>82.65450485491884</v>
      </c>
      <c r="C300" s="51">
        <f t="shared" si="51"/>
        <v>1.419338130795502</v>
      </c>
      <c r="D300" s="51">
        <f t="shared" si="52"/>
        <v>0.9556618692044976</v>
      </c>
      <c r="E300" s="33">
        <f t="shared" si="53"/>
        <v>0.4280000000000001</v>
      </c>
      <c r="F300" s="52">
        <f t="shared" si="44"/>
        <v>68.26770603058887</v>
      </c>
      <c r="G300" s="52">
        <f t="shared" si="45"/>
        <v>11.891727904741556</v>
      </c>
      <c r="H300" s="51">
        <f t="shared" si="46"/>
        <v>0.11721502747061552</v>
      </c>
      <c r="I300" s="15">
        <f t="shared" si="54"/>
        <v>82.28105603360225</v>
      </c>
      <c r="J300" s="15">
        <f t="shared" si="47"/>
        <v>366.15069934953004</v>
      </c>
      <c r="K300" s="15">
        <f t="shared" si="48"/>
        <v>410.0887832714737</v>
      </c>
      <c r="L300" s="52">
        <f t="shared" si="49"/>
        <v>13.318735253310544</v>
      </c>
    </row>
    <row r="301" spans="1:12" ht="12.75">
      <c r="A301" s="33">
        <v>2.8699999999999823</v>
      </c>
      <c r="B301" s="40">
        <f t="shared" si="50"/>
        <v>81.64402184451934</v>
      </c>
      <c r="C301" s="51">
        <f t="shared" si="51"/>
        <v>1.4216824313449143</v>
      </c>
      <c r="D301" s="51">
        <f t="shared" si="52"/>
        <v>0.9533175686550853</v>
      </c>
      <c r="E301" s="33">
        <f t="shared" si="53"/>
        <v>0.4285000000000001</v>
      </c>
      <c r="F301" s="52">
        <f t="shared" si="44"/>
        <v>67.7230954733785</v>
      </c>
      <c r="G301" s="52">
        <f t="shared" si="45"/>
        <v>11.77380773870823</v>
      </c>
      <c r="H301" s="51">
        <f t="shared" si="46"/>
        <v>0.11671147165298422</v>
      </c>
      <c r="I301" s="15">
        <f t="shared" si="54"/>
        <v>82.39879411098934</v>
      </c>
      <c r="J301" s="15">
        <f t="shared" si="47"/>
        <v>366.6746337939026</v>
      </c>
      <c r="K301" s="15">
        <f t="shared" si="48"/>
        <v>410.675589849171</v>
      </c>
      <c r="L301" s="52">
        <f t="shared" si="49"/>
        <v>13.186664667353218</v>
      </c>
    </row>
    <row r="302" spans="1:12" ht="12.75">
      <c r="A302" s="33">
        <v>2.879999999999982</v>
      </c>
      <c r="B302" s="40">
        <f t="shared" si="50"/>
        <v>80.64263739776847</v>
      </c>
      <c r="C302" s="51">
        <f t="shared" si="51"/>
        <v>1.424016660777974</v>
      </c>
      <c r="D302" s="51">
        <f t="shared" si="52"/>
        <v>0.9509833392220256</v>
      </c>
      <c r="E302" s="33">
        <f t="shared" si="53"/>
        <v>0.4290000000000001</v>
      </c>
      <c r="F302" s="52">
        <f t="shared" si="44"/>
        <v>67.18106457476844</v>
      </c>
      <c r="G302" s="52">
        <f t="shared" si="45"/>
        <v>11.65655464967006</v>
      </c>
      <c r="H302" s="51">
        <f t="shared" si="46"/>
        <v>0.11620843745063891</v>
      </c>
      <c r="I302" s="15">
        <f t="shared" si="54"/>
        <v>82.51535965748604</v>
      </c>
      <c r="J302" s="15">
        <f t="shared" si="47"/>
        <v>367.1933504758129</v>
      </c>
      <c r="K302" s="15">
        <f t="shared" si="48"/>
        <v>411.2565525329105</v>
      </c>
      <c r="L302" s="52">
        <f t="shared" si="49"/>
        <v>13.055341207630468</v>
      </c>
    </row>
    <row r="303" spans="1:12" ht="12.75">
      <c r="A303" s="33">
        <v>2.889999999999982</v>
      </c>
      <c r="B303" s="40">
        <f t="shared" si="50"/>
        <v>79.65031175181946</v>
      </c>
      <c r="C303" s="51">
        <f t="shared" si="51"/>
        <v>1.4263408295269868</v>
      </c>
      <c r="D303" s="51">
        <f t="shared" si="52"/>
        <v>0.9486591704730128</v>
      </c>
      <c r="E303" s="33">
        <f t="shared" si="53"/>
        <v>0.4295000000000001</v>
      </c>
      <c r="F303" s="52">
        <f t="shared" si="44"/>
        <v>66.64161638317233</v>
      </c>
      <c r="G303" s="52">
        <f t="shared" si="45"/>
        <v>11.539970888495898</v>
      </c>
      <c r="H303" s="51">
        <f t="shared" si="46"/>
        <v>0.1157059324726735</v>
      </c>
      <c r="I303" s="15">
        <f t="shared" si="54"/>
        <v>82.63075936637101</v>
      </c>
      <c r="J303" s="15">
        <f t="shared" si="47"/>
        <v>367.706879180351</v>
      </c>
      <c r="K303" s="15">
        <f t="shared" si="48"/>
        <v>411.83170468199313</v>
      </c>
      <c r="L303" s="52">
        <f t="shared" si="49"/>
        <v>12.924767395115406</v>
      </c>
    </row>
    <row r="304" spans="1:12" ht="12.75">
      <c r="A304" s="33">
        <v>2.8999999999999817</v>
      </c>
      <c r="B304" s="40">
        <f t="shared" si="50"/>
        <v>78.66700470177882</v>
      </c>
      <c r="C304" s="51">
        <f t="shared" si="51"/>
        <v>1.4286549481764403</v>
      </c>
      <c r="D304" s="51">
        <f t="shared" si="52"/>
        <v>0.9463450518235593</v>
      </c>
      <c r="E304" s="33">
        <f t="shared" si="53"/>
        <v>0.4300000000000001</v>
      </c>
      <c r="F304" s="52">
        <f t="shared" si="44"/>
        <v>66.10475374758282</v>
      </c>
      <c r="G304" s="52">
        <f t="shared" si="45"/>
        <v>11.42405860961449</v>
      </c>
      <c r="H304" s="51">
        <f t="shared" si="46"/>
        <v>0.11520396424974617</v>
      </c>
      <c r="I304" s="15">
        <f t="shared" si="54"/>
        <v>82.74499995246715</v>
      </c>
      <c r="J304" s="15">
        <f t="shared" si="47"/>
        <v>368.21524978847884</v>
      </c>
      <c r="K304" s="15">
        <f t="shared" si="48"/>
        <v>412.40107976309633</v>
      </c>
      <c r="L304" s="52">
        <f t="shared" si="49"/>
        <v>12.794945642768228</v>
      </c>
    </row>
    <row r="305" spans="1:12" ht="12.75">
      <c r="A305" s="33">
        <v>2.9099999999999815</v>
      </c>
      <c r="B305" s="40">
        <f t="shared" si="50"/>
        <v>77.69267561335444</v>
      </c>
      <c r="C305" s="51">
        <f t="shared" si="51"/>
        <v>1.4309590274614352</v>
      </c>
      <c r="D305" s="51">
        <f t="shared" si="52"/>
        <v>0.9440409725385644</v>
      </c>
      <c r="E305" s="33">
        <f t="shared" si="53"/>
        <v>0.4305000000000001</v>
      </c>
      <c r="F305" s="52">
        <f t="shared" si="44"/>
        <v>65.57047931988161</v>
      </c>
      <c r="G305" s="52">
        <f t="shared" si="45"/>
        <v>11.308819871952469</v>
      </c>
      <c r="H305" s="51">
        <f t="shared" si="46"/>
        <v>0.11470254023464606</v>
      </c>
      <c r="I305" s="15">
        <f t="shared" si="54"/>
        <v>82.85808815118668</v>
      </c>
      <c r="J305" s="15">
        <f t="shared" si="47"/>
        <v>368.71849227278074</v>
      </c>
      <c r="K305" s="15">
        <f t="shared" si="48"/>
        <v>412.96471134551444</v>
      </c>
      <c r="L305" s="52">
        <f t="shared" si="49"/>
        <v>12.665878256586767</v>
      </c>
    </row>
    <row r="306" spans="1:12" ht="12.75">
      <c r="A306" s="33">
        <v>2.9199999999999813</v>
      </c>
      <c r="B306" s="40">
        <f t="shared" si="50"/>
        <v>76.72728343535002</v>
      </c>
      <c r="C306" s="51">
        <f t="shared" si="51"/>
        <v>1.4332530782661281</v>
      </c>
      <c r="D306" s="51">
        <f t="shared" si="52"/>
        <v>0.9417469217338715</v>
      </c>
      <c r="E306" s="33">
        <f t="shared" si="53"/>
        <v>0.4310000000000001</v>
      </c>
      <c r="F306" s="52">
        <f t="shared" si="44"/>
        <v>65.03879555713463</v>
      </c>
      <c r="G306" s="52">
        <f t="shared" si="45"/>
        <v>11.194256639873032</v>
      </c>
      <c r="H306" s="51">
        <f t="shared" si="46"/>
        <v>0.11420166780285708</v>
      </c>
      <c r="I306" s="15">
        <f t="shared" si="54"/>
        <v>82.9700307175854</v>
      </c>
      <c r="J306" s="15">
        <f t="shared" si="47"/>
        <v>369.21663669325505</v>
      </c>
      <c r="K306" s="15">
        <f t="shared" si="48"/>
        <v>413.5226330964457</v>
      </c>
      <c r="L306" s="52">
        <f t="shared" si="49"/>
        <v>12.537567436657797</v>
      </c>
    </row>
    <row r="307" spans="1:12" ht="12.75">
      <c r="A307" s="33">
        <v>2.929999999999981</v>
      </c>
      <c r="B307" s="40">
        <f t="shared" si="50"/>
        <v>75.77078671200756</v>
      </c>
      <c r="C307" s="51">
        <f t="shared" si="51"/>
        <v>1.4355371116221853</v>
      </c>
      <c r="D307" s="51">
        <f t="shared" si="52"/>
        <v>0.9394628883778144</v>
      </c>
      <c r="E307" s="33">
        <f t="shared" si="53"/>
        <v>0.4315000000000001</v>
      </c>
      <c r="F307" s="52">
        <f t="shared" si="44"/>
        <v>64.50970472387242</v>
      </c>
      <c r="G307" s="52">
        <f t="shared" si="45"/>
        <v>11.080370784115228</v>
      </c>
      <c r="H307" s="51">
        <f t="shared" si="46"/>
        <v>0.11370135425311895</v>
      </c>
      <c r="I307" s="15">
        <f t="shared" si="54"/>
        <v>83.08083442542656</v>
      </c>
      <c r="J307" s="15">
        <f t="shared" si="47"/>
        <v>369.7097131931482</v>
      </c>
      <c r="K307" s="15">
        <f t="shared" si="48"/>
        <v>414.07487877632605</v>
      </c>
      <c r="L307" s="52">
        <f t="shared" si="49"/>
        <v>12.410015278209057</v>
      </c>
    </row>
    <row r="308" spans="1:12" ht="12.75">
      <c r="A308" s="33">
        <v>2.939999999999981</v>
      </c>
      <c r="B308" s="40">
        <f t="shared" si="50"/>
        <v>74.82314359519772</v>
      </c>
      <c r="C308" s="51">
        <f t="shared" si="51"/>
        <v>1.4378111387072476</v>
      </c>
      <c r="D308" s="51">
        <f t="shared" si="52"/>
        <v>0.937188861292752</v>
      </c>
      <c r="E308" s="33">
        <f t="shared" si="53"/>
        <v>0.4320000000000001</v>
      </c>
      <c r="F308" s="52">
        <f t="shared" si="44"/>
        <v>63.98320889435564</v>
      </c>
      <c r="G308" s="52">
        <f t="shared" si="45"/>
        <v>10.967164082733621</v>
      </c>
      <c r="H308" s="51">
        <f t="shared" si="46"/>
        <v>0.11320160680798533</v>
      </c>
      <c r="I308" s="15">
        <f t="shared" si="54"/>
        <v>83.19050606625389</v>
      </c>
      <c r="J308" s="15">
        <f t="shared" si="47"/>
        <v>370.19775199482984</v>
      </c>
      <c r="K308" s="15">
        <f t="shared" si="48"/>
        <v>414.62148223420945</v>
      </c>
      <c r="L308" s="52">
        <f t="shared" si="49"/>
        <v>12.283223772661657</v>
      </c>
    </row>
    <row r="309" spans="1:12" ht="12.75">
      <c r="A309" s="33">
        <v>2.9499999999999806</v>
      </c>
      <c r="B309" s="40">
        <f t="shared" si="50"/>
        <v>73.88431185645929</v>
      </c>
      <c r="C309" s="51">
        <f t="shared" si="51"/>
        <v>1.4400751708434074</v>
      </c>
      <c r="D309" s="51">
        <f t="shared" si="52"/>
        <v>0.9349248291565924</v>
      </c>
      <c r="E309" s="33">
        <f t="shared" si="53"/>
        <v>0.4325000000000001</v>
      </c>
      <c r="F309" s="52">
        <f t="shared" si="44"/>
        <v>63.45930995482596</v>
      </c>
      <c r="G309" s="52">
        <f t="shared" si="45"/>
        <v>10.854638222038238</v>
      </c>
      <c r="H309" s="51">
        <f t="shared" si="46"/>
        <v>0.11270243261437925</v>
      </c>
      <c r="I309" s="15">
        <f t="shared" si="54"/>
        <v>83.29905244847427</v>
      </c>
      <c r="J309" s="15">
        <f t="shared" si="47"/>
        <v>370.68078339571053</v>
      </c>
      <c r="K309" s="15">
        <f t="shared" si="48"/>
        <v>415.16247740319585</v>
      </c>
      <c r="L309" s="52">
        <f t="shared" si="49"/>
        <v>12.157194808682828</v>
      </c>
    </row>
    <row r="310" spans="1:12" ht="12.75">
      <c r="A310" s="33">
        <v>2.9599999999999804</v>
      </c>
      <c r="B310" s="40">
        <f t="shared" si="50"/>
        <v>72.95424889888794</v>
      </c>
      <c r="C310" s="51">
        <f t="shared" si="51"/>
        <v>1.442329219495695</v>
      </c>
      <c r="D310" s="51">
        <f t="shared" si="52"/>
        <v>0.9326707805043047</v>
      </c>
      <c r="E310" s="33">
        <f t="shared" si="53"/>
        <v>0.4330000000000001</v>
      </c>
      <c r="F310" s="52">
        <f t="shared" si="44"/>
        <v>62.938009605741875</v>
      </c>
      <c r="G310" s="52">
        <f t="shared" si="45"/>
        <v>10.742794797534554</v>
      </c>
      <c r="H310" s="51">
        <f t="shared" si="46"/>
        <v>0.11220383874414552</v>
      </c>
      <c r="I310" s="15">
        <f t="shared" si="54"/>
        <v>83.40648039644961</v>
      </c>
      <c r="J310" s="15">
        <f t="shared" si="47"/>
        <v>371.15883776420077</v>
      </c>
      <c r="K310" s="15">
        <f t="shared" si="48"/>
        <v>415.6978982959049</v>
      </c>
      <c r="L310" s="52">
        <f t="shared" si="49"/>
        <v>12.0319301732387</v>
      </c>
    </row>
    <row r="311" spans="1:12" ht="12.75">
      <c r="A311" s="33">
        <v>2.96999999999998</v>
      </c>
      <c r="B311" s="40">
        <f t="shared" si="50"/>
        <v>72.0329117688755</v>
      </c>
      <c r="C311" s="51">
        <f t="shared" si="51"/>
        <v>1.4445732962705777</v>
      </c>
      <c r="D311" s="51">
        <f t="shared" si="52"/>
        <v>0.9304267037294218</v>
      </c>
      <c r="E311" s="33">
        <f t="shared" si="53"/>
        <v>0.4335000000000001</v>
      </c>
      <c r="F311" s="52">
        <f t="shared" si="44"/>
        <v>62.41930936399985</v>
      </c>
      <c r="G311" s="52">
        <f t="shared" si="45"/>
        <v>10.631635314863441</v>
      </c>
      <c r="H311" s="51">
        <f t="shared" si="46"/>
        <v>0.11170583219460072</v>
      </c>
      <c r="I311" s="15">
        <f t="shared" si="54"/>
        <v>83.51279674959824</v>
      </c>
      <c r="J311" s="15">
        <f t="shared" si="47"/>
        <v>371.6319455357122</v>
      </c>
      <c r="K311" s="15">
        <f t="shared" si="48"/>
        <v>416.22777899999767</v>
      </c>
      <c r="L311" s="52">
        <f t="shared" si="49"/>
        <v>11.907431552647056</v>
      </c>
    </row>
    <row r="312" spans="1:12" ht="12.75">
      <c r="A312" s="33">
        <v>2.97999999999998</v>
      </c>
      <c r="B312" s="40">
        <f t="shared" si="50"/>
        <v>71.1202571676995</v>
      </c>
      <c r="C312" s="51">
        <f t="shared" si="51"/>
        <v>1.4468074129144697</v>
      </c>
      <c r="D312" s="51">
        <f t="shared" si="52"/>
        <v>0.9281925870855298</v>
      </c>
      <c r="E312" s="33">
        <f t="shared" si="53"/>
        <v>0.4340000000000001</v>
      </c>
      <c r="F312" s="52">
        <f t="shared" si="44"/>
        <v>61.903210565140306</v>
      </c>
      <c r="G312" s="52">
        <f t="shared" si="45"/>
        <v>10.521161190740816</v>
      </c>
      <c r="H312" s="51">
        <f t="shared" si="46"/>
        <v>0.11120841988907966</v>
      </c>
      <c r="I312" s="15">
        <f t="shared" si="54"/>
        <v>83.61800836150564</v>
      </c>
      <c r="J312" s="15">
        <f t="shared" si="47"/>
        <v>372.1001372087001</v>
      </c>
      <c r="K312" s="15">
        <f t="shared" si="48"/>
        <v>416.75215367374415</v>
      </c>
      <c r="L312" s="52">
        <f t="shared" si="49"/>
        <v>11.783700533629716</v>
      </c>
    </row>
    <row r="313" spans="1:12" ht="12.75">
      <c r="A313" s="33">
        <v>2.98999999999998</v>
      </c>
      <c r="B313" s="40">
        <f t="shared" si="50"/>
        <v>70.21624146296497</v>
      </c>
      <c r="C313" s="51">
        <f t="shared" si="51"/>
        <v>1.4490315813122512</v>
      </c>
      <c r="D313" s="51">
        <f t="shared" si="52"/>
        <v>0.9259684186877482</v>
      </c>
      <c r="E313" s="33">
        <f t="shared" si="53"/>
        <v>0.4345000000000001</v>
      </c>
      <c r="F313" s="52">
        <f t="shared" si="44"/>
        <v>61.389714365539135</v>
      </c>
      <c r="G313" s="52">
        <f t="shared" si="45"/>
        <v>10.411373753896962</v>
      </c>
      <c r="H313" s="51">
        <f t="shared" si="46"/>
        <v>0.11071160867748008</v>
      </c>
      <c r="I313" s="15">
        <f t="shared" si="54"/>
        <v>83.72212209904461</v>
      </c>
      <c r="J313" s="15">
        <f t="shared" si="47"/>
        <v>372.56344334074856</v>
      </c>
      <c r="K313" s="15">
        <f t="shared" si="48"/>
        <v>417.2710565416384</v>
      </c>
      <c r="L313" s="52">
        <f t="shared" si="49"/>
        <v>11.660738604364598</v>
      </c>
    </row>
    <row r="314" spans="1:12" ht="12.75">
      <c r="A314" s="33">
        <v>2.9999999999999796</v>
      </c>
      <c r="B314" s="40">
        <f t="shared" si="50"/>
        <v>69.32082069989805</v>
      </c>
      <c r="C314" s="51">
        <f t="shared" si="51"/>
        <v>1.4512458134858008</v>
      </c>
      <c r="D314" s="51">
        <f t="shared" si="52"/>
        <v>0.9237541865141986</v>
      </c>
      <c r="E314" s="33">
        <f t="shared" si="53"/>
        <v>0.4350000000000001</v>
      </c>
      <c r="F314" s="52">
        <f t="shared" si="44"/>
        <v>60.87882174458385</v>
      </c>
      <c r="G314" s="52">
        <f t="shared" si="45"/>
        <v>10.302274246015275</v>
      </c>
      <c r="H314" s="51">
        <f t="shared" si="46"/>
        <v>0.11021540533680352</v>
      </c>
      <c r="I314" s="15">
        <f t="shared" si="54"/>
        <v>83.82514484150477</v>
      </c>
      <c r="J314" s="15">
        <f t="shared" si="47"/>
        <v>373.02189454469624</v>
      </c>
      <c r="K314" s="15">
        <f t="shared" si="48"/>
        <v>417.7845218900598</v>
      </c>
      <c r="L314" s="52">
        <f t="shared" si="49"/>
        <v>11.538547155537108</v>
      </c>
    </row>
    <row r="315" spans="1:12" ht="12.75">
      <c r="A315" s="33">
        <v>3.0099999999999794</v>
      </c>
      <c r="B315" s="40">
        <f t="shared" si="50"/>
        <v>68.43395061249284</v>
      </c>
      <c r="C315" s="51">
        <f t="shared" si="51"/>
        <v>1.4534501215925368</v>
      </c>
      <c r="D315" s="51">
        <f t="shared" si="52"/>
        <v>0.9215498784074625</v>
      </c>
      <c r="E315" s="33">
        <f t="shared" si="53"/>
        <v>0.4355000000000001</v>
      </c>
      <c r="F315" s="52">
        <f t="shared" si="44"/>
        <v>60.37053350683518</v>
      </c>
      <c r="G315" s="52">
        <f t="shared" si="45"/>
        <v>10.193863822670306</v>
      </c>
      <c r="H315" s="51">
        <f t="shared" si="46"/>
        <v>0.10971981657169434</v>
      </c>
      <c r="I315" s="15">
        <f t="shared" si="54"/>
        <v>83.92708347973146</v>
      </c>
      <c r="J315" s="15">
        <f t="shared" si="47"/>
        <v>373.47552148480503</v>
      </c>
      <c r="K315" s="15">
        <f t="shared" si="48"/>
        <v>418.2925840629817</v>
      </c>
      <c r="L315" s="52">
        <f t="shared" si="49"/>
        <v>11.417127481390743</v>
      </c>
    </row>
    <row r="316" spans="1:12" ht="12.75">
      <c r="A316" s="33">
        <v>3.019999999999979</v>
      </c>
      <c r="B316" s="40">
        <f t="shared" si="50"/>
        <v>67.55558663451198</v>
      </c>
      <c r="C316" s="51">
        <f t="shared" si="51"/>
        <v>1.4556445179239708</v>
      </c>
      <c r="D316" s="51">
        <f t="shared" si="52"/>
        <v>0.9193554820760286</v>
      </c>
      <c r="E316" s="33">
        <f t="shared" si="53"/>
        <v>0.4360000000000001</v>
      </c>
      <c r="F316" s="52">
        <f t="shared" si="44"/>
        <v>59.864850284173514</v>
      </c>
      <c r="G316" s="52">
        <f t="shared" si="45"/>
        <v>10.086143554264995</v>
      </c>
      <c r="H316" s="51">
        <f t="shared" si="46"/>
        <v>0.10922484901497526</v>
      </c>
      <c r="I316" s="15">
        <f t="shared" si="54"/>
        <v>84.02794491527412</v>
      </c>
      <c r="J316" s="15">
        <f t="shared" si="47"/>
        <v>373.92435487296984</v>
      </c>
      <c r="K316" s="15">
        <f t="shared" si="48"/>
        <v>418.7952774577263</v>
      </c>
      <c r="L316" s="52">
        <f t="shared" si="49"/>
        <v>11.296480780776795</v>
      </c>
    </row>
    <row r="317" spans="1:12" ht="12.75">
      <c r="A317" s="33">
        <v>3.029999999999979</v>
      </c>
      <c r="B317" s="40">
        <f t="shared" si="50"/>
        <v>66.68568391034201</v>
      </c>
      <c r="C317" s="51">
        <f t="shared" si="51"/>
        <v>1.4578290149042703</v>
      </c>
      <c r="D317" s="51">
        <f t="shared" si="52"/>
        <v>0.917170985095729</v>
      </c>
      <c r="E317" s="33">
        <f t="shared" si="53"/>
        <v>0.4365000000000001</v>
      </c>
      <c r="F317" s="52">
        <f t="shared" si="44"/>
        <v>59.361772537930584</v>
      </c>
      <c r="G317" s="52">
        <f t="shared" si="45"/>
        <v>9.979114426966909</v>
      </c>
      <c r="H317" s="51">
        <f t="shared" si="46"/>
        <v>0.10873050922818045</v>
      </c>
      <c r="I317" s="15">
        <f t="shared" si="54"/>
        <v>84.12773605954379</v>
      </c>
      <c r="J317" s="15">
        <f t="shared" si="47"/>
        <v>374.3684254649699</v>
      </c>
      <c r="K317" s="15">
        <f t="shared" si="48"/>
        <v>419.29263652076634</v>
      </c>
      <c r="L317" s="52">
        <f t="shared" si="49"/>
        <v>11.176608158202939</v>
      </c>
    </row>
    <row r="318" spans="1:12" ht="12.75">
      <c r="A318" s="33">
        <v>3.0399999999999787</v>
      </c>
      <c r="B318" s="40">
        <f t="shared" si="50"/>
        <v>65.82419730570379</v>
      </c>
      <c r="C318" s="51">
        <f t="shared" si="51"/>
        <v>1.460003625088834</v>
      </c>
      <c r="D318" s="51">
        <f t="shared" si="52"/>
        <v>0.9149963749111654</v>
      </c>
      <c r="E318" s="33">
        <f t="shared" si="53"/>
        <v>0.4370000000000001</v>
      </c>
      <c r="F318" s="52">
        <f t="shared" si="44"/>
        <v>58.86130056100622</v>
      </c>
      <c r="G318" s="52">
        <f t="shared" si="45"/>
        <v>9.872777343643378</v>
      </c>
      <c r="H318" s="51">
        <f t="shared" si="46"/>
        <v>0.10823680370208609</v>
      </c>
      <c r="I318" s="15">
        <f t="shared" si="54"/>
        <v>84.22646383298023</v>
      </c>
      <c r="J318" s="15">
        <f t="shared" si="47"/>
        <v>374.80776405676204</v>
      </c>
      <c r="K318" s="15">
        <f t="shared" si="48"/>
        <v>419.78469574357354</v>
      </c>
      <c r="L318" s="52">
        <f t="shared" si="49"/>
        <v>11.057510624880583</v>
      </c>
    </row>
    <row r="319" spans="1:12" ht="12.75">
      <c r="A319" s="33">
        <v>3.0499999999999785</v>
      </c>
      <c r="B319" s="40">
        <f t="shared" si="50"/>
        <v>64.97108141821926</v>
      </c>
      <c r="C319" s="51">
        <f t="shared" si="51"/>
        <v>1.4621683611628757</v>
      </c>
      <c r="D319" s="51">
        <f t="shared" si="52"/>
        <v>0.9128316388371236</v>
      </c>
      <c r="E319" s="33">
        <f t="shared" si="53"/>
        <v>0.4375000000000001</v>
      </c>
      <c r="F319" s="52">
        <f t="shared" si="44"/>
        <v>58.363434479969904</v>
      </c>
      <c r="G319" s="52">
        <f t="shared" si="45"/>
        <v>9.76713312479532</v>
      </c>
      <c r="H319" s="51">
        <f t="shared" si="46"/>
        <v>0.10774373885723772</v>
      </c>
      <c r="I319" s="15">
        <f t="shared" si="54"/>
        <v>84.32413516422818</v>
      </c>
      <c r="J319" s="15">
        <f t="shared" si="47"/>
        <v>375.24240148081543</v>
      </c>
      <c r="K319" s="15">
        <f t="shared" si="48"/>
        <v>420.2714896585133</v>
      </c>
      <c r="L319" s="52">
        <f t="shared" si="49"/>
        <v>10.93918909977076</v>
      </c>
    </row>
    <row r="320" spans="1:12" ht="12.75">
      <c r="A320" s="33">
        <v>3.0599999999999783</v>
      </c>
      <c r="B320" s="40">
        <f t="shared" si="50"/>
        <v>64.1262905878353</v>
      </c>
      <c r="C320" s="51">
        <f t="shared" si="51"/>
        <v>1.4643232359400205</v>
      </c>
      <c r="D320" s="51">
        <f t="shared" si="52"/>
        <v>0.9106767640599789</v>
      </c>
      <c r="E320" s="33">
        <f t="shared" si="53"/>
        <v>0.4380000000000001</v>
      </c>
      <c r="F320" s="52">
        <f t="shared" si="44"/>
        <v>57.86817425714793</v>
      </c>
      <c r="G320" s="52">
        <f t="shared" si="45"/>
        <v>9.662182509489767</v>
      </c>
      <c r="H320" s="51">
        <f t="shared" si="46"/>
        <v>0.10725132104447532</v>
      </c>
      <c r="I320" s="15">
        <f t="shared" si="54"/>
        <v>84.42075698932308</v>
      </c>
      <c r="J320" s="15">
        <f t="shared" si="47"/>
        <v>375.6723686024877</v>
      </c>
      <c r="K320" s="15">
        <f t="shared" si="48"/>
        <v>420.7530528347863</v>
      </c>
      <c r="L320" s="52">
        <f t="shared" si="49"/>
        <v>10.82164441062854</v>
      </c>
    </row>
    <row r="321" spans="1:12" ht="12.75">
      <c r="A321" s="33">
        <v>3.069999999999978</v>
      </c>
      <c r="B321" s="40">
        <f t="shared" si="50"/>
        <v>63.28977890710519</v>
      </c>
      <c r="C321" s="51">
        <f t="shared" si="51"/>
        <v>1.46646826236091</v>
      </c>
      <c r="D321" s="51">
        <f t="shared" si="52"/>
        <v>0.9085317376390893</v>
      </c>
      <c r="E321" s="33">
        <f t="shared" si="53"/>
        <v>0.4385000000000001</v>
      </c>
      <c r="F321" s="52">
        <f t="shared" si="44"/>
        <v>57.37551969269507</v>
      </c>
      <c r="G321" s="52">
        <f t="shared" si="45"/>
        <v>9.55792615629078</v>
      </c>
      <c r="H321" s="51">
        <f t="shared" si="46"/>
        <v>0.1067595565454554</v>
      </c>
      <c r="I321" s="15">
        <f t="shared" si="54"/>
        <v>84.51633625088598</v>
      </c>
      <c r="J321" s="15">
        <f t="shared" si="47"/>
        <v>376.09769631644264</v>
      </c>
      <c r="K321" s="15">
        <f t="shared" si="48"/>
        <v>421.2294198744158</v>
      </c>
      <c r="L321" s="52">
        <f t="shared" si="49"/>
        <v>10.704877295045675</v>
      </c>
    </row>
    <row r="322" spans="1:12" ht="12.75">
      <c r="A322" s="33">
        <v>3.079999999999978</v>
      </c>
      <c r="B322" s="40">
        <f t="shared" si="50"/>
        <v>62.4615002313289</v>
      </c>
      <c r="C322" s="51">
        <f t="shared" si="51"/>
        <v>1.468603453491819</v>
      </c>
      <c r="D322" s="51">
        <f t="shared" si="52"/>
        <v>0.9063965465081802</v>
      </c>
      <c r="E322" s="33">
        <f t="shared" si="53"/>
        <v>0.4390000000000001</v>
      </c>
      <c r="F322" s="52">
        <f t="shared" si="44"/>
        <v>56.88547042665181</v>
      </c>
      <c r="G322" s="52">
        <f t="shared" si="45"/>
        <v>9.454364644188757</v>
      </c>
      <c r="H322" s="51">
        <f t="shared" si="46"/>
        <v>0.10626845157317036</v>
      </c>
      <c r="I322" s="15">
        <f t="shared" si="54"/>
        <v>84.61087989732788</v>
      </c>
      <c r="J322" s="15">
        <f t="shared" si="47"/>
        <v>376.5184155431091</v>
      </c>
      <c r="K322" s="15">
        <f t="shared" si="48"/>
        <v>421.70062540828224</v>
      </c>
      <c r="L322" s="52">
        <f t="shared" si="49"/>
        <v>10.58888840149141</v>
      </c>
    </row>
    <row r="323" spans="1:12" ht="12.75">
      <c r="A323" s="33">
        <v>3.0899999999999777</v>
      </c>
      <c r="B323" s="40">
        <f t="shared" si="50"/>
        <v>61.64140818855278</v>
      </c>
      <c r="C323" s="51">
        <f t="shared" si="51"/>
        <v>1.4707288225232824</v>
      </c>
      <c r="D323" s="51">
        <f t="shared" si="52"/>
        <v>0.9042711774767168</v>
      </c>
      <c r="E323" s="33">
        <f t="shared" si="53"/>
        <v>0.4395000000000001</v>
      </c>
      <c r="F323" s="52">
        <f t="shared" si="44"/>
        <v>56.39802594098635</v>
      </c>
      <c r="G323" s="52">
        <f t="shared" si="45"/>
        <v>9.351498473527952</v>
      </c>
      <c r="H323" s="51">
        <f t="shared" si="46"/>
        <v>0.10577801227246542</v>
      </c>
      <c r="I323" s="15">
        <f t="shared" si="54"/>
        <v>84.70439488206316</v>
      </c>
      <c r="J323" s="15">
        <f t="shared" si="47"/>
        <v>376.93455722518104</v>
      </c>
      <c r="K323" s="15">
        <f t="shared" si="48"/>
        <v>422.1667040922028</v>
      </c>
      <c r="L323" s="52">
        <f t="shared" si="49"/>
        <v>10.473678290351307</v>
      </c>
    </row>
    <row r="324" spans="1:12" ht="12.75">
      <c r="A324" s="33">
        <v>3.0999999999999774</v>
      </c>
      <c r="B324" s="40">
        <f t="shared" si="50"/>
        <v>60.82945618942997</v>
      </c>
      <c r="C324" s="51">
        <f t="shared" si="51"/>
        <v>1.4728443827687316</v>
      </c>
      <c r="D324" s="51">
        <f t="shared" si="52"/>
        <v>0.9021556172312675</v>
      </c>
      <c r="E324" s="33">
        <f t="shared" si="53"/>
        <v>0.4400000000000001</v>
      </c>
      <c r="F324" s="52">
        <f t="shared" si="44"/>
        <v>55.913185561622065</v>
      </c>
      <c r="G324" s="52">
        <f t="shared" si="45"/>
        <v>9.249328066932124</v>
      </c>
      <c r="H324" s="51">
        <f t="shared" si="46"/>
        <v>0.10528824472055268</v>
      </c>
      <c r="I324" s="15">
        <f t="shared" si="54"/>
        <v>84.79688816273247</v>
      </c>
      <c r="J324" s="15">
        <f t="shared" si="47"/>
        <v>377.3461523241595</v>
      </c>
      <c r="K324" s="15">
        <f t="shared" si="48"/>
        <v>422.6276906030587</v>
      </c>
      <c r="L324" s="52">
        <f t="shared" si="49"/>
        <v>10.35924743496398</v>
      </c>
    </row>
    <row r="325" spans="1:12" ht="12.75">
      <c r="A325" s="33">
        <v>3.1099999999999772</v>
      </c>
      <c r="B325" s="40">
        <f t="shared" si="50"/>
        <v>60.02559743694153</v>
      </c>
      <c r="C325" s="51">
        <f t="shared" si="51"/>
        <v>1.4749501476631426</v>
      </c>
      <c r="D325" s="51">
        <f t="shared" si="52"/>
        <v>0.9000498523368564</v>
      </c>
      <c r="E325" s="33">
        <f t="shared" si="53"/>
        <v>0.4405000000000001</v>
      </c>
      <c r="F325" s="52">
        <f t="shared" si="44"/>
        <v>55.43094846044962</v>
      </c>
      <c r="G325" s="52">
        <f t="shared" si="45"/>
        <v>9.147853770228073</v>
      </c>
      <c r="H325" s="51">
        <f t="shared" si="46"/>
        <v>0.10479915492752255</v>
      </c>
      <c r="I325" s="15">
        <f t="shared" si="54"/>
        <v>84.88836670043476</v>
      </c>
      <c r="J325" s="15">
        <f t="shared" si="47"/>
        <v>377.7532318169347</v>
      </c>
      <c r="K325" s="15">
        <f t="shared" si="48"/>
        <v>423.0836196349669</v>
      </c>
      <c r="L325" s="52">
        <f t="shared" si="49"/>
        <v>10.245596222655443</v>
      </c>
    </row>
    <row r="326" spans="1:12" ht="12.75">
      <c r="A326" s="33">
        <v>3.119999999999977</v>
      </c>
      <c r="B326" s="40">
        <f t="shared" si="50"/>
        <v>59.229784935980454</v>
      </c>
      <c r="C326" s="51">
        <f t="shared" si="51"/>
        <v>1.477046130761693</v>
      </c>
      <c r="D326" s="51">
        <f t="shared" si="52"/>
        <v>0.897953869238306</v>
      </c>
      <c r="E326" s="33">
        <f t="shared" si="53"/>
        <v>0.4410000000000001</v>
      </c>
      <c r="F326" s="52">
        <f t="shared" si="44"/>
        <v>54.951313657324796</v>
      </c>
      <c r="G326" s="52">
        <f t="shared" si="45"/>
        <v>9.047075853367174</v>
      </c>
      <c r="H326" s="51">
        <f t="shared" si="46"/>
        <v>0.10431074883685248</v>
      </c>
      <c r="I326" s="15">
        <f t="shared" si="54"/>
        <v>84.97883745896843</v>
      </c>
      <c r="J326" s="15">
        <f t="shared" si="47"/>
        <v>378.1558266924095</v>
      </c>
      <c r="K326" s="15">
        <f t="shared" si="48"/>
        <v>423.5345258954987</v>
      </c>
      <c r="L326" s="52">
        <f t="shared" si="49"/>
        <v>10.132724955771236</v>
      </c>
    </row>
    <row r="327" spans="1:12" ht="12.75">
      <c r="A327" s="33">
        <v>3.129999999999977</v>
      </c>
      <c r="B327" s="40">
        <f t="shared" si="50"/>
        <v>58.44197150279811</v>
      </c>
      <c r="C327" s="51">
        <f t="shared" si="51"/>
        <v>1.4791323457384302</v>
      </c>
      <c r="D327" s="51">
        <f t="shared" si="52"/>
        <v>0.895867654261569</v>
      </c>
      <c r="E327" s="33">
        <f t="shared" si="53"/>
        <v>0.4415000000000001</v>
      </c>
      <c r="F327" s="52">
        <f t="shared" si="44"/>
        <v>54.47428002205095</v>
      </c>
      <c r="G327" s="52">
        <f t="shared" si="45"/>
        <v>8.94699451134452</v>
      </c>
      <c r="H327" s="51">
        <f t="shared" si="46"/>
        <v>0.10382303232591311</v>
      </c>
      <c r="I327" s="15">
        <f t="shared" si="54"/>
        <v>85.06830740408188</v>
      </c>
      <c r="J327" s="15">
        <f t="shared" si="47"/>
        <v>378.55396794816437</v>
      </c>
      <c r="K327" s="15">
        <f t="shared" si="48"/>
        <v>423.98044410194416</v>
      </c>
      <c r="L327" s="52">
        <f t="shared" si="49"/>
        <v>10.020633852705863</v>
      </c>
    </row>
    <row r="328" spans="1:12" ht="12.75">
      <c r="A328" s="33">
        <v>3.1399999999999766</v>
      </c>
      <c r="B328" s="40">
        <f t="shared" si="50"/>
        <v>57.662109774315</v>
      </c>
      <c r="C328" s="51">
        <f t="shared" si="51"/>
        <v>1.4812088063849485</v>
      </c>
      <c r="D328" s="51">
        <f t="shared" si="52"/>
        <v>0.8937911936150508</v>
      </c>
      <c r="E328" s="33">
        <f t="shared" si="53"/>
        <v>0.4420000000000001</v>
      </c>
      <c r="F328" s="52">
        <f t="shared" si="44"/>
        <v>53.99984627634697</v>
      </c>
      <c r="G328" s="52">
        <f t="shared" si="45"/>
        <v>8.847609865115764</v>
      </c>
      <c r="H328" s="51">
        <f t="shared" si="46"/>
        <v>0.10333601120647172</v>
      </c>
      <c r="I328" s="15">
        <f t="shared" si="54"/>
        <v>85.15678350273303</v>
      </c>
      <c r="J328" s="15">
        <f t="shared" si="47"/>
        <v>378.947686587162</v>
      </c>
      <c r="K328" s="15">
        <f t="shared" si="48"/>
        <v>424.4214089776215</v>
      </c>
      <c r="L328" s="52">
        <f t="shared" si="49"/>
        <v>9.909323048929657</v>
      </c>
    </row>
    <row r="329" spans="1:12" ht="12.75">
      <c r="A329" s="33">
        <v>3.1499999999999764</v>
      </c>
      <c r="B329" s="40">
        <f t="shared" si="50"/>
        <v>56.89015221729653</v>
      </c>
      <c r="C329" s="51">
        <f t="shared" si="51"/>
        <v>1.4832755266090778</v>
      </c>
      <c r="D329" s="51">
        <f t="shared" si="52"/>
        <v>0.8917244733909213</v>
      </c>
      <c r="E329" s="33">
        <f t="shared" si="53"/>
        <v>0.4425000000000001</v>
      </c>
      <c r="F329" s="52">
        <f t="shared" si="44"/>
        <v>53.52801099580039</v>
      </c>
      <c r="G329" s="52">
        <f t="shared" si="45"/>
        <v>8.748921962511488</v>
      </c>
      <c r="H329" s="51">
        <f t="shared" si="46"/>
        <v>0.10284969122519305</v>
      </c>
      <c r="I329" s="15">
        <f t="shared" si="54"/>
        <v>85.24427272235815</v>
      </c>
      <c r="J329" s="15">
        <f t="shared" si="47"/>
        <v>379.33701361449374</v>
      </c>
      <c r="K329" s="15">
        <f t="shared" si="48"/>
        <v>424.857455248233</v>
      </c>
      <c r="L329" s="52">
        <f t="shared" si="49"/>
        <v>9.798792598012868</v>
      </c>
    </row>
    <row r="330" spans="1:12" ht="12.75">
      <c r="A330" s="33">
        <v>3.159999999999976</v>
      </c>
      <c r="B330" s="40">
        <f t="shared" si="50"/>
        <v>56.12605113739432</v>
      </c>
      <c r="C330" s="51">
        <f t="shared" si="51"/>
        <v>1.4853325204335817</v>
      </c>
      <c r="D330" s="51">
        <f t="shared" si="52"/>
        <v>0.8896674795664175</v>
      </c>
      <c r="E330" s="33">
        <f t="shared" si="53"/>
        <v>0.4430000000000001</v>
      </c>
      <c r="F330" s="52">
        <f t="shared" si="44"/>
        <v>53.05877261180566</v>
      </c>
      <c r="G330" s="52">
        <f t="shared" si="45"/>
        <v>8.650930779148931</v>
      </c>
      <c r="H330" s="51">
        <f t="shared" si="46"/>
        <v>0.10236407806413778</v>
      </c>
      <c r="I330" s="15">
        <f t="shared" si="54"/>
        <v>85.33078203014963</v>
      </c>
      <c r="J330" s="15">
        <f t="shared" si="47"/>
        <v>379.7219800341659</v>
      </c>
      <c r="K330" s="15">
        <f t="shared" si="48"/>
        <v>425.2886176382658</v>
      </c>
      <c r="L330" s="52">
        <f t="shared" si="49"/>
        <v>9.689042472646804</v>
      </c>
    </row>
    <row r="331" spans="1:12" ht="12.75">
      <c r="A331" s="33">
        <v>3.169999999999976</v>
      </c>
      <c r="B331" s="40">
        <f t="shared" si="50"/>
        <v>55.369758688054624</v>
      </c>
      <c r="C331" s="51">
        <f t="shared" si="51"/>
        <v>1.4873798019948645</v>
      </c>
      <c r="D331" s="51">
        <f t="shared" si="52"/>
        <v>0.8876201980051347</v>
      </c>
      <c r="E331" s="33">
        <f t="shared" si="53"/>
        <v>0.4435000000000001</v>
      </c>
      <c r="F331" s="52">
        <f t="shared" si="44"/>
        <v>52.592129413487584</v>
      </c>
      <c r="G331" s="52">
        <f t="shared" si="45"/>
        <v>8.55363621934108</v>
      </c>
      <c r="H331" s="51">
        <f t="shared" si="46"/>
        <v>0.10187917734125776</v>
      </c>
      <c r="I331" s="15">
        <f t="shared" si="54"/>
        <v>85.41631839234304</v>
      </c>
      <c r="J331" s="15">
        <f t="shared" si="47"/>
        <v>380.10261684592655</v>
      </c>
      <c r="K331" s="15">
        <f t="shared" si="48"/>
        <v>425.7149308674378</v>
      </c>
      <c r="L331" s="52">
        <f t="shared" si="49"/>
        <v>9.58007256566201</v>
      </c>
    </row>
    <row r="332" spans="1:12" ht="12.75">
      <c r="A332" s="33">
        <v>3.1799999999999757</v>
      </c>
      <c r="B332" s="40">
        <f t="shared" si="50"/>
        <v>54.621226879294134</v>
      </c>
      <c r="C332" s="51">
        <f t="shared" si="51"/>
        <v>1.4894173855416897</v>
      </c>
      <c r="D332" s="51">
        <f t="shared" si="52"/>
        <v>0.8855826144583095</v>
      </c>
      <c r="E332" s="33">
        <f t="shared" si="53"/>
        <v>0.4440000000000001</v>
      </c>
      <c r="F332" s="52">
        <f t="shared" si="44"/>
        <v>52.12807954961027</v>
      </c>
      <c r="G332" s="52">
        <f t="shared" si="45"/>
        <v>8.45703811700291</v>
      </c>
      <c r="H332" s="51">
        <f t="shared" si="46"/>
        <v>0.10139499461088937</v>
      </c>
      <c r="I332" s="15">
        <f t="shared" si="54"/>
        <v>85.50088877351307</v>
      </c>
      <c r="J332" s="15">
        <f t="shared" si="47"/>
        <v>380.4789550421332</v>
      </c>
      <c r="K332" s="15">
        <f t="shared" si="48"/>
        <v>426.1364296471892</v>
      </c>
      <c r="L332" s="52">
        <f t="shared" si="49"/>
        <v>9.471882691043259</v>
      </c>
    </row>
    <row r="333" spans="1:12" ht="12.75">
      <c r="A333" s="33">
        <v>3.1899999999999755</v>
      </c>
      <c r="B333" s="40">
        <f t="shared" si="50"/>
        <v>53.8804075863449</v>
      </c>
      <c r="C333" s="51">
        <f t="shared" si="51"/>
        <v>1.4914452854339075</v>
      </c>
      <c r="D333" s="51">
        <f t="shared" si="52"/>
        <v>0.8835547145660918</v>
      </c>
      <c r="E333" s="33">
        <f t="shared" si="53"/>
        <v>0.4445000000000001</v>
      </c>
      <c r="F333" s="52">
        <f t="shared" si="44"/>
        <v>51.666621030471156</v>
      </c>
      <c r="G333" s="52">
        <f t="shared" si="45"/>
        <v>8.361136236554769</v>
      </c>
      <c r="H333" s="51">
        <f t="shared" si="46"/>
        <v>0.10091153536424394</v>
      </c>
      <c r="I333" s="15">
        <f t="shared" si="54"/>
        <v>85.58450013587861</v>
      </c>
      <c r="J333" s="15">
        <f t="shared" si="47"/>
        <v>380.85102560465987</v>
      </c>
      <c r="K333" s="15">
        <f t="shared" si="48"/>
        <v>426.5531486772191</v>
      </c>
      <c r="L333" s="52">
        <f t="shared" si="49"/>
        <v>9.364472584941343</v>
      </c>
    </row>
    <row r="334" spans="1:12" ht="12.75">
      <c r="A334" s="33">
        <v>3.1999999999999753</v>
      </c>
      <c r="B334" s="40">
        <f t="shared" si="50"/>
        <v>53.14725255816847</v>
      </c>
      <c r="C334" s="51">
        <f t="shared" si="51"/>
        <v>1.4934635161411924</v>
      </c>
      <c r="D334" s="51">
        <f t="shared" si="52"/>
        <v>0.8815364838588069</v>
      </c>
      <c r="E334" s="33">
        <f t="shared" si="53"/>
        <v>0.4450000000000001</v>
      </c>
      <c r="F334" s="52">
        <f aca="true" t="shared" si="55" ref="F334:F397">($H$5*(2*(($H$2/2)^2-(C334/2)^2)+(C334*D334))/(E334/2)^2)</f>
        <v>51.207751729780384</v>
      </c>
      <c r="G334" s="52">
        <f aca="true" t="shared" si="56" ref="G334:G397">3.1416*B334*(E334/2)^2</f>
        <v>8.265930273822717</v>
      </c>
      <c r="H334" s="51">
        <f aca="true" t="shared" si="57" ref="H334:H397">$D$4*B334^$D$5</f>
        <v>0.10042880502989548</v>
      </c>
      <c r="I334" s="15">
        <f t="shared" si="54"/>
        <v>85.66715943861684</v>
      </c>
      <c r="J334" s="15">
        <f aca="true" t="shared" si="58" ref="J334:J397">I334*4.45</f>
        <v>381.2188595018449</v>
      </c>
      <c r="K334" s="15">
        <f aca="true" t="shared" si="59" ref="K334:K397">J334*$H$8</f>
        <v>426.9651226420664</v>
      </c>
      <c r="L334" s="52">
        <f aca="true" t="shared" si="60" ref="L334:L397">G334*$H$8</f>
        <v>9.257841906681444</v>
      </c>
    </row>
    <row r="335" spans="1:12" ht="12.75">
      <c r="A335" s="33">
        <v>3.209999999999975</v>
      </c>
      <c r="B335" s="40">
        <f aca="true" t="shared" si="61" ref="B335:B398">F335*$D$2*$D$3*H334</f>
        <v>52.42171342584102</v>
      </c>
      <c r="C335" s="51">
        <f aca="true" t="shared" si="62" ref="C335:C398">C334+0.01*(2*H334)</f>
        <v>1.4954720922417903</v>
      </c>
      <c r="D335" s="51">
        <f aca="true" t="shared" si="63" ref="D335:D398">D334-0.01*(2*H334)</f>
        <v>0.879527907758209</v>
      </c>
      <c r="E335" s="33">
        <f aca="true" t="shared" si="64" ref="E335:E398">E334+(0.01*$H$7)</f>
        <v>0.4455000000000001</v>
      </c>
      <c r="F335" s="52">
        <f t="shared" si="55"/>
        <v>50.751469386525706</v>
      </c>
      <c r="G335" s="52">
        <f t="shared" si="56"/>
        <v>8.171419856935819</v>
      </c>
      <c r="H335" s="51">
        <f t="shared" si="57"/>
        <v>0.09994680897426636</v>
      </c>
      <c r="I335" s="15">
        <f aca="true" t="shared" si="65" ref="I335:I398">G335*0.01+I334</f>
        <v>85.7488736371862</v>
      </c>
      <c r="J335" s="15">
        <f t="shared" si="58"/>
        <v>381.58248768547855</v>
      </c>
      <c r="K335" s="15">
        <f t="shared" si="59"/>
        <v>427.37238620773604</v>
      </c>
      <c r="L335" s="52">
        <f t="shared" si="60"/>
        <v>9.151990239768118</v>
      </c>
    </row>
    <row r="336" spans="1:12" ht="12.75">
      <c r="A336" s="33">
        <v>3.219999999999975</v>
      </c>
      <c r="B336" s="40">
        <f t="shared" si="61"/>
        <v>51.70374171080991</v>
      </c>
      <c r="C336" s="51">
        <f t="shared" si="62"/>
        <v>1.4974710284212758</v>
      </c>
      <c r="D336" s="51">
        <f t="shared" si="63"/>
        <v>0.8775289715787237</v>
      </c>
      <c r="E336" s="33">
        <f t="shared" si="64"/>
        <v>0.4460000000000001</v>
      </c>
      <c r="F336" s="52">
        <f t="shared" si="55"/>
        <v>50.2977716068225</v>
      </c>
      <c r="G336" s="52">
        <f t="shared" si="56"/>
        <v>8.077604547220222</v>
      </c>
      <c r="H336" s="51">
        <f t="shared" si="57"/>
        <v>0.0994655525021097</v>
      </c>
      <c r="I336" s="15">
        <f t="shared" si="65"/>
        <v>85.8296496826584</v>
      </c>
      <c r="J336" s="15">
        <f t="shared" si="58"/>
        <v>381.9419410878299</v>
      </c>
      <c r="K336" s="15">
        <f t="shared" si="59"/>
        <v>427.7749740183695</v>
      </c>
      <c r="L336" s="52">
        <f t="shared" si="60"/>
        <v>9.04691709288665</v>
      </c>
    </row>
    <row r="337" spans="1:12" ht="12.75">
      <c r="A337" s="33">
        <v>3.2299999999999747</v>
      </c>
      <c r="B337" s="40">
        <f t="shared" si="61"/>
        <v>50.99328883302268</v>
      </c>
      <c r="C337" s="51">
        <f t="shared" si="62"/>
        <v>1.499460339471318</v>
      </c>
      <c r="D337" s="51">
        <f t="shared" si="63"/>
        <v>0.8755396605286815</v>
      </c>
      <c r="E337" s="33">
        <f t="shared" si="64"/>
        <v>0.4465000000000001</v>
      </c>
      <c r="F337" s="52">
        <f t="shared" si="55"/>
        <v>49.84665586574941</v>
      </c>
      <c r="G337" s="52">
        <f t="shared" si="56"/>
        <v>7.984483840089916</v>
      </c>
      <c r="H337" s="51">
        <f t="shared" si="57"/>
        <v>0.09898504085698988</v>
      </c>
      <c r="I337" s="15">
        <f t="shared" si="65"/>
        <v>85.9094945210593</v>
      </c>
      <c r="J337" s="15">
        <f t="shared" si="58"/>
        <v>382.2972506187139</v>
      </c>
      <c r="K337" s="15">
        <f t="shared" si="59"/>
        <v>428.1729206929596</v>
      </c>
      <c r="L337" s="52">
        <f t="shared" si="60"/>
        <v>8.942621900900706</v>
      </c>
    </row>
    <row r="338" spans="1:12" ht="12.75">
      <c r="A338" s="33">
        <v>3.2399999999999745</v>
      </c>
      <c r="B338" s="40">
        <f t="shared" si="61"/>
        <v>50.290306118930054</v>
      </c>
      <c r="C338" s="51">
        <f t="shared" si="62"/>
        <v>1.5014400402884578</v>
      </c>
      <c r="D338" s="51">
        <f t="shared" si="63"/>
        <v>0.8735599597115417</v>
      </c>
      <c r="E338" s="33">
        <f t="shared" si="64"/>
        <v>0.4470000000000001</v>
      </c>
      <c r="F338" s="52">
        <f t="shared" si="55"/>
        <v>49.398119509169454</v>
      </c>
      <c r="G338" s="52">
        <f t="shared" si="56"/>
        <v>7.892057165934208</v>
      </c>
      <c r="H338" s="51">
        <f t="shared" si="57"/>
        <v>0.0985052792217603</v>
      </c>
      <c r="I338" s="15">
        <f t="shared" si="65"/>
        <v>85.98841509271864</v>
      </c>
      <c r="J338" s="15">
        <f t="shared" si="58"/>
        <v>382.64844716259796</v>
      </c>
      <c r="K338" s="15">
        <f t="shared" si="59"/>
        <v>428.56626082210977</v>
      </c>
      <c r="L338" s="52">
        <f t="shared" si="60"/>
        <v>8.839104025846314</v>
      </c>
    </row>
    <row r="339" spans="1:12" ht="12.75">
      <c r="A339" s="33">
        <v>3.2499999999999742</v>
      </c>
      <c r="B339" s="40">
        <f t="shared" si="61"/>
        <v>49.59474480936307</v>
      </c>
      <c r="C339" s="51">
        <f t="shared" si="62"/>
        <v>1.503410145872893</v>
      </c>
      <c r="D339" s="51">
        <f t="shared" si="63"/>
        <v>0.8715898541271064</v>
      </c>
      <c r="E339" s="33">
        <f t="shared" si="64"/>
        <v>0.4475000000000001</v>
      </c>
      <c r="F339" s="52">
        <f t="shared" si="55"/>
        <v>48.95215975553637</v>
      </c>
      <c r="G339" s="52">
        <f t="shared" si="56"/>
        <v>7.800323891001656</v>
      </c>
      <c r="H339" s="51">
        <f t="shared" si="57"/>
        <v>0.0980262727190385</v>
      </c>
      <c r="I339" s="15">
        <f t="shared" si="65"/>
        <v>86.06641833162865</v>
      </c>
      <c r="J339" s="15">
        <f t="shared" si="58"/>
        <v>382.9955615757475</v>
      </c>
      <c r="K339" s="15">
        <f t="shared" si="59"/>
        <v>428.95502896483725</v>
      </c>
      <c r="L339" s="52">
        <f t="shared" si="60"/>
        <v>8.736362757921857</v>
      </c>
    </row>
    <row r="340" spans="1:12" ht="12.75">
      <c r="A340" s="33">
        <v>3.259999999999974</v>
      </c>
      <c r="B340" s="40">
        <f t="shared" si="61"/>
        <v>48.90655606728606</v>
      </c>
      <c r="C340" s="51">
        <f t="shared" si="62"/>
        <v>1.5053706713272739</v>
      </c>
      <c r="D340" s="51">
        <f t="shared" si="63"/>
        <v>0.8696293286727257</v>
      </c>
      <c r="E340" s="33">
        <f t="shared" si="64"/>
        <v>0.4480000000000001</v>
      </c>
      <c r="F340" s="52">
        <f t="shared" si="55"/>
        <v>48.50877369768684</v>
      </c>
      <c r="G340" s="52">
        <f t="shared" si="56"/>
        <v>7.709283318280512</v>
      </c>
      <c r="H340" s="51">
        <f t="shared" si="57"/>
        <v>0.09754802641167915</v>
      </c>
      <c r="I340" s="15">
        <f t="shared" si="65"/>
        <v>86.14351116481146</v>
      </c>
      <c r="J340" s="15">
        <f t="shared" si="58"/>
        <v>383.338624683411</v>
      </c>
      <c r="K340" s="15">
        <f t="shared" si="59"/>
        <v>429.3392596454204</v>
      </c>
      <c r="L340" s="52">
        <f t="shared" si="60"/>
        <v>8.634397316474175</v>
      </c>
    </row>
    <row r="341" spans="1:12" ht="12.75">
      <c r="A341" s="33">
        <v>3.269999999999974</v>
      </c>
      <c r="B341" s="40">
        <f t="shared" si="61"/>
        <v>48.225690985426056</v>
      </c>
      <c r="C341" s="51">
        <f t="shared" si="62"/>
        <v>1.5073216318555074</v>
      </c>
      <c r="D341" s="51">
        <f t="shared" si="63"/>
        <v>0.8676783681444921</v>
      </c>
      <c r="E341" s="33">
        <f t="shared" si="64"/>
        <v>0.4485000000000001</v>
      </c>
      <c r="F341" s="52">
        <f t="shared" si="55"/>
        <v>48.06795830461787</v>
      </c>
      <c r="G341" s="52">
        <f t="shared" si="56"/>
        <v>7.618934688375501</v>
      </c>
      <c r="H341" s="51">
        <f t="shared" si="57"/>
        <v>0.09707054530324395</v>
      </c>
      <c r="I341" s="15">
        <f t="shared" si="65"/>
        <v>86.21970051169521</v>
      </c>
      <c r="J341" s="15">
        <f t="shared" si="58"/>
        <v>383.67766727704367</v>
      </c>
      <c r="K341" s="15">
        <f t="shared" si="59"/>
        <v>429.71898735028896</v>
      </c>
      <c r="L341" s="52">
        <f t="shared" si="60"/>
        <v>8.533206850980562</v>
      </c>
    </row>
    <row r="342" spans="1:12" ht="12.75">
      <c r="A342" s="33">
        <v>3.2799999999999736</v>
      </c>
      <c r="B342" s="40">
        <f t="shared" si="61"/>
        <v>47.552100593779805</v>
      </c>
      <c r="C342" s="51">
        <f t="shared" si="62"/>
        <v>1.5092630427615723</v>
      </c>
      <c r="D342" s="51">
        <f t="shared" si="63"/>
        <v>0.8657369572384271</v>
      </c>
      <c r="E342" s="33">
        <f t="shared" si="64"/>
        <v>0.4490000000000001</v>
      </c>
      <c r="F342" s="52">
        <f t="shared" si="55"/>
        <v>47.62971042325017</v>
      </c>
      <c r="G342" s="52">
        <f t="shared" si="56"/>
        <v>7.52927718038091</v>
      </c>
      <c r="H342" s="51">
        <f t="shared" si="57"/>
        <v>0.09659383433846977</v>
      </c>
      <c r="I342" s="15">
        <f t="shared" si="65"/>
        <v>86.29499328349901</v>
      </c>
      <c r="J342" s="15">
        <f t="shared" si="58"/>
        <v>384.0127201115706</v>
      </c>
      <c r="K342" s="15">
        <f t="shared" si="59"/>
        <v>430.09424652495915</v>
      </c>
      <c r="L342" s="52">
        <f t="shared" si="60"/>
        <v>8.43279044202662</v>
      </c>
    </row>
    <row r="343" spans="1:12" ht="12.75">
      <c r="A343" s="33">
        <v>3.2899999999999734</v>
      </c>
      <c r="B343" s="40">
        <f t="shared" si="61"/>
        <v>46.88573586699954</v>
      </c>
      <c r="C343" s="51">
        <f t="shared" si="62"/>
        <v>1.5111949194483416</v>
      </c>
      <c r="D343" s="51">
        <f t="shared" si="63"/>
        <v>0.8638050805516577</v>
      </c>
      <c r="E343" s="33">
        <f t="shared" si="64"/>
        <v>0.4495000000000001</v>
      </c>
      <c r="F343" s="52">
        <f t="shared" si="55"/>
        <v>47.19402678017694</v>
      </c>
      <c r="G343" s="52">
        <f t="shared" si="56"/>
        <v>7.440309912749909</v>
      </c>
      <c r="H343" s="51">
        <f t="shared" si="57"/>
        <v>0.09611789840373385</v>
      </c>
      <c r="I343" s="15">
        <f t="shared" si="65"/>
        <v>86.3693963826265</v>
      </c>
      <c r="J343" s="15">
        <f t="shared" si="58"/>
        <v>384.34381390268794</v>
      </c>
      <c r="K343" s="15">
        <f t="shared" si="59"/>
        <v>430.4650715710105</v>
      </c>
      <c r="L343" s="52">
        <f t="shared" si="60"/>
        <v>8.333147102279899</v>
      </c>
    </row>
    <row r="344" spans="1:12" ht="12.75">
      <c r="A344" s="33">
        <v>3.299999999999973</v>
      </c>
      <c r="B344" s="40">
        <f t="shared" si="61"/>
        <v>46.2265477316581</v>
      </c>
      <c r="C344" s="51">
        <f t="shared" si="62"/>
        <v>1.5131172774164163</v>
      </c>
      <c r="D344" s="51">
        <f t="shared" si="63"/>
        <v>0.861882722583583</v>
      </c>
      <c r="E344" s="33">
        <f t="shared" si="64"/>
        <v>0.4500000000000001</v>
      </c>
      <c r="F344" s="52">
        <f t="shared" si="55"/>
        <v>46.76090398339833</v>
      </c>
      <c r="G344" s="52">
        <f t="shared" si="56"/>
        <v>7.352031944159969</v>
      </c>
      <c r="H344" s="51">
        <f t="shared" si="57"/>
        <v>0.09564274232751674</v>
      </c>
      <c r="I344" s="15">
        <f t="shared" si="65"/>
        <v>86.4429167020681</v>
      </c>
      <c r="J344" s="15">
        <f t="shared" si="58"/>
        <v>384.6709793242031</v>
      </c>
      <c r="K344" s="15">
        <f t="shared" si="59"/>
        <v>430.83149684310746</v>
      </c>
      <c r="L344" s="52">
        <f t="shared" si="60"/>
        <v>8.234275777459166</v>
      </c>
    </row>
    <row r="345" spans="1:12" ht="12.75">
      <c r="A345" s="33">
        <v>3.309999999999973</v>
      </c>
      <c r="B345" s="40">
        <f t="shared" si="61"/>
        <v>45.57448707339489</v>
      </c>
      <c r="C345" s="51">
        <f t="shared" si="62"/>
        <v>1.5150301322629667</v>
      </c>
      <c r="D345" s="51">
        <f t="shared" si="63"/>
        <v>0.8599698677370327</v>
      </c>
      <c r="E345" s="33">
        <f t="shared" si="64"/>
        <v>0.4505000000000001</v>
      </c>
      <c r="F345" s="52">
        <f t="shared" si="55"/>
        <v>46.33033852404172</v>
      </c>
      <c r="G345" s="52">
        <f t="shared" si="56"/>
        <v>7.26444227437437</v>
      </c>
      <c r="H345" s="51">
        <f t="shared" si="57"/>
        <v>0.09516837088086284</v>
      </c>
      <c r="I345" s="15">
        <f t="shared" si="65"/>
        <v>86.51556112481185</v>
      </c>
      <c r="J345" s="15">
        <f t="shared" si="58"/>
        <v>384.9942470054128</v>
      </c>
      <c r="K345" s="15">
        <f t="shared" si="59"/>
        <v>431.19355664606235</v>
      </c>
      <c r="L345" s="52">
        <f t="shared" si="60"/>
        <v>8.136175347299295</v>
      </c>
    </row>
    <row r="346" spans="1:12" ht="12.75">
      <c r="A346" s="33">
        <v>3.3199999999999728</v>
      </c>
      <c r="B346" s="40">
        <f t="shared" si="61"/>
        <v>44.929504743943355</v>
      </c>
      <c r="C346" s="51">
        <f t="shared" si="62"/>
        <v>1.5169334996805839</v>
      </c>
      <c r="D346" s="51">
        <f t="shared" si="63"/>
        <v>0.8580665003194154</v>
      </c>
      <c r="E346" s="33">
        <f t="shared" si="64"/>
        <v>0.4510000000000001</v>
      </c>
      <c r="F346" s="52">
        <f t="shared" si="55"/>
        <v>45.9023267780677</v>
      </c>
      <c r="G346" s="52">
        <f t="shared" si="56"/>
        <v>7.1775398450996875</v>
      </c>
      <c r="H346" s="51">
        <f t="shared" si="57"/>
        <v>0.09469478877783827</v>
      </c>
      <c r="I346" s="15">
        <f t="shared" si="65"/>
        <v>86.58733652326285</v>
      </c>
      <c r="J346" s="15">
        <f t="shared" si="58"/>
        <v>385.3136475285197</v>
      </c>
      <c r="K346" s="15">
        <f t="shared" si="59"/>
        <v>431.55128523194213</v>
      </c>
      <c r="L346" s="52">
        <f t="shared" si="60"/>
        <v>8.03884462651165</v>
      </c>
    </row>
    <row r="347" spans="1:12" ht="12.75">
      <c r="A347" s="33">
        <v>3.3299999999999725</v>
      </c>
      <c r="B347" s="40">
        <f t="shared" si="61"/>
        <v>44.29155156804125</v>
      </c>
      <c r="C347" s="51">
        <f t="shared" si="62"/>
        <v>1.5188273954561406</v>
      </c>
      <c r="D347" s="51">
        <f t="shared" si="63"/>
        <v>0.8561726045438587</v>
      </c>
      <c r="E347" s="33">
        <f t="shared" si="64"/>
        <v>0.4515000000000001</v>
      </c>
      <c r="F347" s="52">
        <f t="shared" si="55"/>
        <v>45.47686500796193</v>
      </c>
      <c r="G347" s="52">
        <f t="shared" si="56"/>
        <v>7.091323540839204</v>
      </c>
      <c r="H347" s="51">
        <f t="shared" si="57"/>
        <v>0.09422200067598681</v>
      </c>
      <c r="I347" s="15">
        <f t="shared" si="65"/>
        <v>86.65824975867125</v>
      </c>
      <c r="J347" s="15">
        <f t="shared" si="58"/>
        <v>385.62921142608707</v>
      </c>
      <c r="K347" s="15">
        <f t="shared" si="59"/>
        <v>431.90471679721753</v>
      </c>
      <c r="L347" s="52">
        <f t="shared" si="60"/>
        <v>7.942282365739909</v>
      </c>
    </row>
    <row r="348" spans="1:12" ht="12.75">
      <c r="A348" s="33">
        <v>3.3399999999999723</v>
      </c>
      <c r="B348" s="40">
        <f t="shared" si="61"/>
        <v>43.66057835022461</v>
      </c>
      <c r="C348" s="51">
        <f t="shared" si="62"/>
        <v>1.5207118354696605</v>
      </c>
      <c r="D348" s="51">
        <f t="shared" si="63"/>
        <v>0.854288164530339</v>
      </c>
      <c r="E348" s="33">
        <f t="shared" si="64"/>
        <v>0.4520000000000001</v>
      </c>
      <c r="F348" s="52">
        <f t="shared" si="55"/>
        <v>45.053949364412794</v>
      </c>
      <c r="G348" s="52">
        <f t="shared" si="56"/>
        <v>7.005792189742177</v>
      </c>
      <c r="H348" s="51">
        <f t="shared" si="57"/>
        <v>0.093750011176783</v>
      </c>
      <c r="I348" s="15">
        <f t="shared" si="65"/>
        <v>86.72830768056866</v>
      </c>
      <c r="J348" s="15">
        <f t="shared" si="58"/>
        <v>385.94096917853057</v>
      </c>
      <c r="K348" s="15">
        <f t="shared" si="59"/>
        <v>432.25388547995425</v>
      </c>
      <c r="L348" s="52">
        <f t="shared" si="60"/>
        <v>7.846487252511239</v>
      </c>
    </row>
    <row r="349" spans="1:12" ht="12.75">
      <c r="A349" s="33">
        <v>3.349999999999972</v>
      </c>
      <c r="B349" s="40">
        <f t="shared" si="61"/>
        <v>43.03653588150623</v>
      </c>
      <c r="C349" s="51">
        <f t="shared" si="62"/>
        <v>1.5225868356931962</v>
      </c>
      <c r="D349" s="51">
        <f t="shared" si="63"/>
        <v>0.8524131643068033</v>
      </c>
      <c r="E349" s="33">
        <f t="shared" si="64"/>
        <v>0.4525000000000001</v>
      </c>
      <c r="F349" s="52">
        <f t="shared" si="55"/>
        <v>44.63357588797487</v>
      </c>
      <c r="G349" s="52">
        <f t="shared" si="56"/>
        <v>6.9209445644488525</v>
      </c>
      <c r="H349" s="51">
        <f t="shared" si="57"/>
        <v>0.09327882482608303</v>
      </c>
      <c r="I349" s="15">
        <f t="shared" si="65"/>
        <v>86.79751712621315</v>
      </c>
      <c r="J349" s="15">
        <f t="shared" si="58"/>
        <v>386.24895121164855</v>
      </c>
      <c r="K349" s="15">
        <f t="shared" si="59"/>
        <v>432.5988253570464</v>
      </c>
      <c r="L349" s="52">
        <f t="shared" si="60"/>
        <v>7.751457912182715</v>
      </c>
    </row>
    <row r="350" spans="1:12" ht="12.75">
      <c r="A350" s="33">
        <v>3.359999999999972</v>
      </c>
      <c r="B350" s="40">
        <f t="shared" si="61"/>
        <v>42.419374945940376</v>
      </c>
      <c r="C350" s="51">
        <f t="shared" si="62"/>
        <v>1.5244524121897178</v>
      </c>
      <c r="D350" s="51">
        <f t="shared" si="63"/>
        <v>0.8505475878102816</v>
      </c>
      <c r="E350" s="33">
        <f t="shared" si="64"/>
        <v>0.4530000000000001</v>
      </c>
      <c r="F350" s="52">
        <f t="shared" si="55"/>
        <v>44.21574051071871</v>
      </c>
      <c r="G350" s="52">
        <f t="shared" si="56"/>
        <v>6.836779382931277</v>
      </c>
      <c r="H350" s="51">
        <f t="shared" si="57"/>
        <v>0.09280844611457348</v>
      </c>
      <c r="I350" s="15">
        <f t="shared" si="65"/>
        <v>86.86588492004246</v>
      </c>
      <c r="J350" s="15">
        <f t="shared" si="58"/>
        <v>386.55318789418897</v>
      </c>
      <c r="K350" s="15">
        <f t="shared" si="59"/>
        <v>432.9395704414917</v>
      </c>
      <c r="L350" s="52">
        <f t="shared" si="60"/>
        <v>7.65719290888303</v>
      </c>
    </row>
    <row r="351" spans="1:12" ht="12.75">
      <c r="A351" s="33">
        <v>3.3699999999999717</v>
      </c>
      <c r="B351" s="40">
        <f t="shared" si="61"/>
        <v>41.80904632707375</v>
      </c>
      <c r="C351" s="51">
        <f t="shared" si="62"/>
        <v>1.5263085811120094</v>
      </c>
      <c r="D351" s="51">
        <f t="shared" si="63"/>
        <v>0.8486914188879902</v>
      </c>
      <c r="E351" s="33">
        <f t="shared" si="64"/>
        <v>0.4535000000000001</v>
      </c>
      <c r="F351" s="52">
        <f t="shared" si="55"/>
        <v>43.80043905786606</v>
      </c>
      <c r="G351" s="52">
        <f t="shared" si="56"/>
        <v>6.753295309329672</v>
      </c>
      <c r="H351" s="51">
        <f t="shared" si="57"/>
        <v>0.09233887947821733</v>
      </c>
      <c r="I351" s="15">
        <f t="shared" si="65"/>
        <v>86.93341787313575</v>
      </c>
      <c r="J351" s="15">
        <f t="shared" si="58"/>
        <v>386.85370953545413</v>
      </c>
      <c r="K351" s="15">
        <f t="shared" si="59"/>
        <v>433.27615467970867</v>
      </c>
      <c r="L351" s="52">
        <f t="shared" si="60"/>
        <v>7.563690746449233</v>
      </c>
    </row>
    <row r="352" spans="1:12" ht="12.75">
      <c r="A352" s="33">
        <v>3.3799999999999715</v>
      </c>
      <c r="B352" s="40">
        <f t="shared" si="61"/>
        <v>41.205500814284775</v>
      </c>
      <c r="C352" s="51">
        <f t="shared" si="62"/>
        <v>1.5281553587015737</v>
      </c>
      <c r="D352" s="51">
        <f t="shared" si="63"/>
        <v>0.8468446412984258</v>
      </c>
      <c r="E352" s="33">
        <f t="shared" si="64"/>
        <v>0.4540000000000001</v>
      </c>
      <c r="F352" s="52">
        <f t="shared" si="55"/>
        <v>43.38766724941168</v>
      </c>
      <c r="G352" s="52">
        <f t="shared" si="56"/>
        <v>6.670490954784478</v>
      </c>
      <c r="H352" s="51">
        <f t="shared" si="57"/>
        <v>0.09187012929869792</v>
      </c>
      <c r="I352" s="15">
        <f t="shared" si="65"/>
        <v>87.0001227826836</v>
      </c>
      <c r="J352" s="15">
        <f t="shared" si="58"/>
        <v>387.1505463829421</v>
      </c>
      <c r="K352" s="15">
        <f t="shared" si="59"/>
        <v>433.60861194889515</v>
      </c>
      <c r="L352" s="52">
        <f t="shared" si="60"/>
        <v>7.470949869358616</v>
      </c>
    </row>
    <row r="353" spans="1:12" ht="12.75">
      <c r="A353" s="33">
        <v>3.3899999999999713</v>
      </c>
      <c r="B353" s="40">
        <f t="shared" si="61"/>
        <v>40.608689209011374</v>
      </c>
      <c r="C353" s="51">
        <f t="shared" si="62"/>
        <v>1.5299927612875477</v>
      </c>
      <c r="D353" s="51">
        <f t="shared" si="63"/>
        <v>0.8450072387124519</v>
      </c>
      <c r="E353" s="33">
        <f t="shared" si="64"/>
        <v>0.4545000000000001</v>
      </c>
      <c r="F353" s="52">
        <f t="shared" si="55"/>
        <v>42.97742070173085</v>
      </c>
      <c r="G353" s="52">
        <f t="shared" si="56"/>
        <v>6.588364878263894</v>
      </c>
      <c r="H353" s="51">
        <f t="shared" si="57"/>
        <v>0.09140219990386045</v>
      </c>
      <c r="I353" s="15">
        <f t="shared" si="65"/>
        <v>87.06600643146625</v>
      </c>
      <c r="J353" s="15">
        <f t="shared" si="58"/>
        <v>387.44372862002484</v>
      </c>
      <c r="K353" s="15">
        <f t="shared" si="59"/>
        <v>433.9369760544279</v>
      </c>
      <c r="L353" s="52">
        <f t="shared" si="60"/>
        <v>7.378968663655562</v>
      </c>
    </row>
    <row r="354" spans="1:12" ht="12.75">
      <c r="A354" s="33">
        <v>3.399999999999971</v>
      </c>
      <c r="B354" s="40">
        <f t="shared" si="61"/>
        <v>40.01856233086897</v>
      </c>
      <c r="C354" s="51">
        <f t="shared" si="62"/>
        <v>1.5318208052856248</v>
      </c>
      <c r="D354" s="51">
        <f t="shared" si="63"/>
        <v>0.8431791947143746</v>
      </c>
      <c r="E354" s="33">
        <f t="shared" si="64"/>
        <v>0.4550000000000001</v>
      </c>
      <c r="F354" s="52">
        <f t="shared" si="55"/>
        <v>42.569694929173394</v>
      </c>
      <c r="G354" s="52">
        <f t="shared" si="56"/>
        <v>6.506915587386919</v>
      </c>
      <c r="H354" s="51">
        <f t="shared" si="57"/>
        <v>0.09093509556815134</v>
      </c>
      <c r="I354" s="15">
        <f t="shared" si="65"/>
        <v>87.13107558734012</v>
      </c>
      <c r="J354" s="15">
        <f t="shared" si="58"/>
        <v>387.7332863636635</v>
      </c>
      <c r="K354" s="15">
        <f t="shared" si="59"/>
        <v>434.2612807273032</v>
      </c>
      <c r="L354" s="52">
        <f t="shared" si="60"/>
        <v>7.28774545787335</v>
      </c>
    </row>
    <row r="355" spans="1:12" ht="12.75">
      <c r="A355" s="33">
        <v>3.409999999999971</v>
      </c>
      <c r="B355" s="40">
        <f t="shared" si="61"/>
        <v>39.43507102365913</v>
      </c>
      <c r="C355" s="51">
        <f t="shared" si="62"/>
        <v>1.533639507196988</v>
      </c>
      <c r="D355" s="51">
        <f t="shared" si="63"/>
        <v>0.8413604928030116</v>
      </c>
      <c r="E355" s="33">
        <f t="shared" si="64"/>
        <v>0.4555000000000001</v>
      </c>
      <c r="F355" s="52">
        <f t="shared" si="55"/>
        <v>42.16448534564346</v>
      </c>
      <c r="G355" s="52">
        <f t="shared" si="56"/>
        <v>6.426141539241799</v>
      </c>
      <c r="H355" s="51">
        <f t="shared" si="57"/>
        <v>0.09046882051305509</v>
      </c>
      <c r="I355" s="15">
        <f t="shared" si="65"/>
        <v>87.19533700273254</v>
      </c>
      <c r="J355" s="15">
        <f t="shared" si="58"/>
        <v>388.01924966215984</v>
      </c>
      <c r="K355" s="15">
        <f t="shared" si="59"/>
        <v>434.5815596216191</v>
      </c>
      <c r="L355" s="52">
        <f t="shared" si="60"/>
        <v>7.197278523950816</v>
      </c>
    </row>
    <row r="356" spans="1:12" ht="12.75">
      <c r="A356" s="33">
        <v>3.4199999999999706</v>
      </c>
      <c r="B356" s="40">
        <f t="shared" si="61"/>
        <v>38.858166161270525</v>
      </c>
      <c r="C356" s="51">
        <f t="shared" si="62"/>
        <v>1.535448883607249</v>
      </c>
      <c r="D356" s="51">
        <f t="shared" si="63"/>
        <v>0.8395511163927505</v>
      </c>
      <c r="E356" s="33">
        <f t="shared" si="64"/>
        <v>0.4560000000000001</v>
      </c>
      <c r="F356" s="52">
        <f t="shared" si="55"/>
        <v>41.76178726616607</v>
      </c>
      <c r="G356" s="52">
        <f t="shared" si="56"/>
        <v>6.346041141199876</v>
      </c>
      <c r="H356" s="51">
        <f t="shared" si="57"/>
        <v>0.09000337890752902</v>
      </c>
      <c r="I356" s="15">
        <f t="shared" si="65"/>
        <v>87.25879741414454</v>
      </c>
      <c r="J356" s="15">
        <f t="shared" si="58"/>
        <v>388.30164849294323</v>
      </c>
      <c r="K356" s="15">
        <f t="shared" si="59"/>
        <v>434.8978463120965</v>
      </c>
      <c r="L356" s="52">
        <f t="shared" si="60"/>
        <v>7.107566078143862</v>
      </c>
    </row>
    <row r="357" spans="1:12" ht="12.75">
      <c r="A357" s="33">
        <v>3.4299999999999704</v>
      </c>
      <c r="B357" s="40">
        <f t="shared" si="61"/>
        <v>38.28779865347253</v>
      </c>
      <c r="C357" s="51">
        <f t="shared" si="62"/>
        <v>1.5372489511853997</v>
      </c>
      <c r="D357" s="51">
        <f t="shared" si="63"/>
        <v>0.8377510488145999</v>
      </c>
      <c r="E357" s="33">
        <f t="shared" si="64"/>
        <v>0.45650000000000013</v>
      </c>
      <c r="F357" s="52">
        <f t="shared" si="55"/>
        <v>41.361595908439504</v>
      </c>
      <c r="G357" s="52">
        <f t="shared" si="56"/>
        <v>6.266612751724708</v>
      </c>
      <c r="H357" s="51">
        <f t="shared" si="57"/>
        <v>0.08953877486843574</v>
      </c>
      <c r="I357" s="15">
        <f t="shared" si="65"/>
        <v>87.32146354166179</v>
      </c>
      <c r="J357" s="15">
        <f t="shared" si="58"/>
        <v>388.580512760395</v>
      </c>
      <c r="K357" s="15">
        <f t="shared" si="59"/>
        <v>435.21017429164243</v>
      </c>
      <c r="L357" s="52">
        <f t="shared" si="60"/>
        <v>7.018606281931674</v>
      </c>
    </row>
    <row r="358" spans="1:12" ht="12.75">
      <c r="A358" s="33">
        <v>3.43999999999997</v>
      </c>
      <c r="B358" s="40">
        <f t="shared" si="61"/>
        <v>37.72391945160321</v>
      </c>
      <c r="C358" s="51">
        <f t="shared" si="62"/>
        <v>1.5390397266827684</v>
      </c>
      <c r="D358" s="51">
        <f t="shared" si="63"/>
        <v>0.8359602733172312</v>
      </c>
      <c r="E358" s="33">
        <f t="shared" si="64"/>
        <v>0.45700000000000013</v>
      </c>
      <c r="F358" s="52">
        <f t="shared" si="55"/>
        <v>40.963906394374355</v>
      </c>
      <c r="G358" s="52">
        <f t="shared" si="56"/>
        <v>6.187854681176507</v>
      </c>
      <c r="H358" s="51">
        <f t="shared" si="57"/>
        <v>0.0890750124609732</v>
      </c>
      <c r="I358" s="15">
        <f t="shared" si="65"/>
        <v>87.38334208847355</v>
      </c>
      <c r="J358" s="15">
        <f t="shared" si="58"/>
        <v>388.8558722937073</v>
      </c>
      <c r="K358" s="15">
        <f t="shared" si="59"/>
        <v>435.51857696895223</v>
      </c>
      <c r="L358" s="52">
        <f t="shared" si="60"/>
        <v>6.930397242917689</v>
      </c>
    </row>
    <row r="359" spans="1:12" ht="12.75">
      <c r="A359" s="33">
        <v>3.44999999999997</v>
      </c>
      <c r="B359" s="40">
        <f t="shared" si="61"/>
        <v>37.16647955415228</v>
      </c>
      <c r="C359" s="51">
        <f t="shared" si="62"/>
        <v>1.5408212269319879</v>
      </c>
      <c r="D359" s="51">
        <f t="shared" si="63"/>
        <v>0.8341787730680118</v>
      </c>
      <c r="E359" s="33">
        <f t="shared" si="64"/>
        <v>0.45750000000000013</v>
      </c>
      <c r="F359" s="52">
        <f t="shared" si="55"/>
        <v>40.56871375161904</v>
      </c>
      <c r="G359" s="52">
        <f t="shared" si="56"/>
        <v>6.109765192611785</v>
      </c>
      <c r="H359" s="51">
        <f t="shared" si="57"/>
        <v>0.08861209569910289</v>
      </c>
      <c r="I359" s="15">
        <f t="shared" si="65"/>
        <v>87.44443974039967</v>
      </c>
      <c r="J359" s="15">
        <f t="shared" si="58"/>
        <v>389.12775684477856</v>
      </c>
      <c r="K359" s="15">
        <f t="shared" si="59"/>
        <v>435.82308766615205</v>
      </c>
      <c r="L359" s="52">
        <f t="shared" si="60"/>
        <v>6.8429370157252</v>
      </c>
    </row>
    <row r="360" spans="1:12" ht="12.75">
      <c r="A360" s="33">
        <v>3.4599999999999698</v>
      </c>
      <c r="B360" s="40">
        <f t="shared" si="61"/>
        <v>36.61543001223999</v>
      </c>
      <c r="C360" s="51">
        <f t="shared" si="62"/>
        <v>1.54259346884597</v>
      </c>
      <c r="D360" s="51">
        <f t="shared" si="63"/>
        <v>0.8324065311540297</v>
      </c>
      <c r="E360" s="33">
        <f t="shared" si="64"/>
        <v>0.45800000000000013</v>
      </c>
      <c r="F360" s="52">
        <f t="shared" si="55"/>
        <v>40.17601291507135</v>
      </c>
      <c r="G360" s="52">
        <f t="shared" si="56"/>
        <v>6.032342502578133</v>
      </c>
      <c r="H360" s="51">
        <f t="shared" si="57"/>
        <v>0.08815002854597533</v>
      </c>
      <c r="I360" s="15">
        <f t="shared" si="65"/>
        <v>87.50476316542546</v>
      </c>
      <c r="J360" s="15">
        <f t="shared" si="58"/>
        <v>389.39619608614333</v>
      </c>
      <c r="K360" s="15">
        <f t="shared" si="59"/>
        <v>436.1237396164806</v>
      </c>
      <c r="L360" s="52">
        <f t="shared" si="60"/>
        <v>6.756223602887509</v>
      </c>
    </row>
    <row r="361" spans="1:12" ht="12.75">
      <c r="A361" s="33">
        <v>3.4699999999999696</v>
      </c>
      <c r="B361" s="40">
        <f t="shared" si="61"/>
        <v>36.07072193499358</v>
      </c>
      <c r="C361" s="51">
        <f t="shared" si="62"/>
        <v>1.5443564694168894</v>
      </c>
      <c r="D361" s="51">
        <f t="shared" si="63"/>
        <v>0.8306435305831102</v>
      </c>
      <c r="E361" s="33">
        <f t="shared" si="64"/>
        <v>0.45850000000000013</v>
      </c>
      <c r="F361" s="52">
        <f t="shared" si="55"/>
        <v>39.78579872837719</v>
      </c>
      <c r="G361" s="52">
        <f t="shared" si="56"/>
        <v>5.9555847819042045</v>
      </c>
      <c r="H361" s="51">
        <f t="shared" si="57"/>
        <v>0.08768881491435385</v>
      </c>
      <c r="I361" s="15">
        <f t="shared" si="65"/>
        <v>87.5643190132445</v>
      </c>
      <c r="J361" s="15">
        <f t="shared" si="58"/>
        <v>389.66121960893804</v>
      </c>
      <c r="K361" s="15">
        <f t="shared" si="59"/>
        <v>436.42056596201064</v>
      </c>
      <c r="L361" s="52">
        <f t="shared" si="60"/>
        <v>6.67025495573271</v>
      </c>
    </row>
    <row r="362" spans="1:12" ht="12.75">
      <c r="A362" s="33">
        <v>3.4799999999999693</v>
      </c>
      <c r="B362" s="40">
        <f t="shared" si="61"/>
        <v>35.532306494821576</v>
      </c>
      <c r="C362" s="51">
        <f t="shared" si="62"/>
        <v>1.5461102457151765</v>
      </c>
      <c r="D362" s="51">
        <f t="shared" si="63"/>
        <v>0.8288897542848231</v>
      </c>
      <c r="E362" s="33">
        <f t="shared" si="64"/>
        <v>0.45900000000000013</v>
      </c>
      <c r="F362" s="52">
        <f t="shared" si="55"/>
        <v>39.39806594541535</v>
      </c>
      <c r="G362" s="52">
        <f t="shared" si="56"/>
        <v>5.879490156484728</v>
      </c>
      <c r="H362" s="51">
        <f t="shared" si="57"/>
        <v>0.08722845866703582</v>
      </c>
      <c r="I362" s="15">
        <f t="shared" si="65"/>
        <v>87.62311391480935</v>
      </c>
      <c r="J362" s="15">
        <f t="shared" si="58"/>
        <v>389.9228569209016</v>
      </c>
      <c r="K362" s="15">
        <f t="shared" si="59"/>
        <v>436.71359975140984</v>
      </c>
      <c r="L362" s="52">
        <f t="shared" si="60"/>
        <v>6.585028975262896</v>
      </c>
    </row>
    <row r="363" spans="1:12" ht="12.75">
      <c r="A363" s="33">
        <v>3.489999999999969</v>
      </c>
      <c r="B363" s="40">
        <f t="shared" si="61"/>
        <v>35.000134932587464</v>
      </c>
      <c r="C363" s="51">
        <f t="shared" si="62"/>
        <v>1.5478548148885172</v>
      </c>
      <c r="D363" s="51">
        <f t="shared" si="63"/>
        <v>0.8271451851114824</v>
      </c>
      <c r="E363" s="33">
        <f t="shared" si="64"/>
        <v>0.45950000000000013</v>
      </c>
      <c r="F363" s="52">
        <f t="shared" si="55"/>
        <v>39.01280923176921</v>
      </c>
      <c r="G363" s="52">
        <f t="shared" si="56"/>
        <v>5.80405670806058</v>
      </c>
      <c r="H363" s="51">
        <f t="shared" si="57"/>
        <v>0.08676896361727192</v>
      </c>
      <c r="I363" s="15">
        <f t="shared" si="65"/>
        <v>87.68115448188996</v>
      </c>
      <c r="J363" s="15">
        <f t="shared" si="58"/>
        <v>390.18113744441035</v>
      </c>
      <c r="K363" s="15">
        <f t="shared" si="59"/>
        <v>437.00287393773965</v>
      </c>
      <c r="L363" s="52">
        <f t="shared" si="60"/>
        <v>6.50054351302785</v>
      </c>
    </row>
    <row r="364" spans="1:12" ht="12.75">
      <c r="A364" s="33">
        <v>3.499999999999969</v>
      </c>
      <c r="B364" s="40">
        <f t="shared" si="61"/>
        <v>34.47415856268358</v>
      </c>
      <c r="C364" s="51">
        <f t="shared" si="62"/>
        <v>1.5495901941608625</v>
      </c>
      <c r="D364" s="51">
        <f t="shared" si="63"/>
        <v>0.8254098058391369</v>
      </c>
      <c r="E364" s="33">
        <f t="shared" si="64"/>
        <v>0.46000000000000013</v>
      </c>
      <c r="F364" s="52">
        <f t="shared" si="55"/>
        <v>38.630023166185104</v>
      </c>
      <c r="G364" s="52">
        <f t="shared" si="56"/>
        <v>5.729282474993867</v>
      </c>
      <c r="H364" s="51">
        <f t="shared" si="57"/>
        <v>0.08631033352918312</v>
      </c>
      <c r="I364" s="15">
        <f t="shared" si="65"/>
        <v>87.7384473066399</v>
      </c>
      <c r="J364" s="15">
        <f t="shared" si="58"/>
        <v>390.4360905145476</v>
      </c>
      <c r="K364" s="15">
        <f t="shared" si="59"/>
        <v>437.28842137629334</v>
      </c>
      <c r="L364" s="52">
        <f t="shared" si="60"/>
        <v>6.416796371993131</v>
      </c>
    </row>
    <row r="365" spans="1:12" ht="12.75">
      <c r="A365" s="33">
        <v>3.5099999999999687</v>
      </c>
      <c r="B365" s="40">
        <f t="shared" si="61"/>
        <v>33.954328778006264</v>
      </c>
      <c r="C365" s="51">
        <f t="shared" si="62"/>
        <v>1.5513164008314462</v>
      </c>
      <c r="D365" s="51">
        <f t="shared" si="63"/>
        <v>0.8236835991685533</v>
      </c>
      <c r="E365" s="33">
        <f t="shared" si="64"/>
        <v>0.46050000000000013</v>
      </c>
      <c r="F365" s="52">
        <f t="shared" si="55"/>
        <v>38.24970224201738</v>
      </c>
      <c r="G365" s="52">
        <f t="shared" si="56"/>
        <v>5.655165453037971</v>
      </c>
      <c r="H365" s="51">
        <f t="shared" si="57"/>
        <v>0.08585257211817571</v>
      </c>
      <c r="I365" s="15">
        <f t="shared" si="65"/>
        <v>87.79499896117028</v>
      </c>
      <c r="J365" s="15">
        <f t="shared" si="58"/>
        <v>390.68774537720776</v>
      </c>
      <c r="K365" s="15">
        <f t="shared" si="59"/>
        <v>437.57027482247275</v>
      </c>
      <c r="L365" s="52">
        <f t="shared" si="60"/>
        <v>6.333785307402528</v>
      </c>
    </row>
    <row r="366" spans="1:12" ht="12.75">
      <c r="A366" s="33">
        <v>3.5199999999999685</v>
      </c>
      <c r="B366" s="40">
        <f t="shared" si="61"/>
        <v>33.44059705483343</v>
      </c>
      <c r="C366" s="51">
        <f t="shared" si="62"/>
        <v>1.5530334522738096</v>
      </c>
      <c r="D366" s="51">
        <f t="shared" si="63"/>
        <v>0.8219665477261897</v>
      </c>
      <c r="E366" s="33">
        <f t="shared" si="64"/>
        <v>0.46100000000000013</v>
      </c>
      <c r="F366" s="52">
        <f t="shared" si="55"/>
        <v>37.871840868660364</v>
      </c>
      <c r="G366" s="52">
        <f t="shared" si="56"/>
        <v>5.58170359610253</v>
      </c>
      <c r="H366" s="51">
        <f t="shared" si="57"/>
        <v>0.08539568305135395</v>
      </c>
      <c r="I366" s="15">
        <f t="shared" si="65"/>
        <v>87.8508159971313</v>
      </c>
      <c r="J366" s="15">
        <f t="shared" si="58"/>
        <v>390.9361311872343</v>
      </c>
      <c r="K366" s="15">
        <f t="shared" si="59"/>
        <v>437.84846692970245</v>
      </c>
      <c r="L366" s="52">
        <f t="shared" si="60"/>
        <v>6.251508027634834</v>
      </c>
    </row>
    <row r="367" spans="1:12" ht="12.75">
      <c r="A367" s="33">
        <v>3.5299999999999683</v>
      </c>
      <c r="B367" s="40">
        <f t="shared" si="61"/>
        <v>32.93291495760533</v>
      </c>
      <c r="C367" s="51">
        <f t="shared" si="62"/>
        <v>1.5547413659348368</v>
      </c>
      <c r="D367" s="51">
        <f t="shared" si="63"/>
        <v>0.8202586340651626</v>
      </c>
      <c r="E367" s="33">
        <f t="shared" si="64"/>
        <v>0.46150000000000013</v>
      </c>
      <c r="F367" s="52">
        <f t="shared" si="55"/>
        <v>37.49643337296723</v>
      </c>
      <c r="G367" s="52">
        <f t="shared" si="56"/>
        <v>5.508894817013303</v>
      </c>
      <c r="H367" s="51">
        <f t="shared" si="57"/>
        <v>0.08493966994793094</v>
      </c>
      <c r="I367" s="15">
        <f t="shared" si="65"/>
        <v>87.90590494530144</v>
      </c>
      <c r="J367" s="15">
        <f t="shared" si="58"/>
        <v>391.1812770065914</v>
      </c>
      <c r="K367" s="15">
        <f t="shared" si="59"/>
        <v>438.1230302473824</v>
      </c>
      <c r="L367" s="52">
        <f t="shared" si="60"/>
        <v>6.1699621950549</v>
      </c>
    </row>
    <row r="368" spans="1:12" ht="12.75">
      <c r="A368" s="33">
        <v>3.539999999999968</v>
      </c>
      <c r="B368" s="40">
        <f t="shared" si="61"/>
        <v>32.43123414360975</v>
      </c>
      <c r="C368" s="51">
        <f t="shared" si="62"/>
        <v>1.5564401593337953</v>
      </c>
      <c r="D368" s="51">
        <f t="shared" si="63"/>
        <v>0.818559840666204</v>
      </c>
      <c r="E368" s="33">
        <f t="shared" si="64"/>
        <v>0.46200000000000013</v>
      </c>
      <c r="F368" s="52">
        <f t="shared" si="55"/>
        <v>37.123474000655705</v>
      </c>
      <c r="G368" s="52">
        <f t="shared" si="56"/>
        <v>5.4367369882669045</v>
      </c>
      <c r="H368" s="51">
        <f t="shared" si="57"/>
        <v>0.0844845363796371</v>
      </c>
      <c r="I368" s="15">
        <f t="shared" si="65"/>
        <v>87.96027231518411</v>
      </c>
      <c r="J368" s="15">
        <f t="shared" si="58"/>
        <v>391.4232118025693</v>
      </c>
      <c r="K368" s="15">
        <f t="shared" si="59"/>
        <v>438.39399721887764</v>
      </c>
      <c r="L368" s="52">
        <f t="shared" si="60"/>
        <v>6.089145426858933</v>
      </c>
    </row>
    <row r="369" spans="1:12" ht="12.75">
      <c r="A369" s="33">
        <v>3.549999999999968</v>
      </c>
      <c r="B369" s="40">
        <f t="shared" si="61"/>
        <v>31.935506367572604</v>
      </c>
      <c r="C369" s="51">
        <f t="shared" si="62"/>
        <v>1.558129850061388</v>
      </c>
      <c r="D369" s="51">
        <f t="shared" si="63"/>
        <v>0.8168701499386113</v>
      </c>
      <c r="E369" s="33">
        <f t="shared" si="64"/>
        <v>0.46250000000000013</v>
      </c>
      <c r="F369" s="52">
        <f t="shared" si="55"/>
        <v>36.75295691770091</v>
      </c>
      <c r="G369" s="52">
        <f t="shared" si="56"/>
        <v>5.365227942780362</v>
      </c>
      <c r="H369" s="51">
        <f t="shared" si="57"/>
        <v>0.08403028587112675</v>
      </c>
      <c r="I369" s="15">
        <f t="shared" si="65"/>
        <v>88.01392459461192</v>
      </c>
      <c r="J369" s="15">
        <f t="shared" si="58"/>
        <v>391.6619644460231</v>
      </c>
      <c r="K369" s="15">
        <f t="shared" si="59"/>
        <v>438.6614001795459</v>
      </c>
      <c r="L369" s="52">
        <f t="shared" si="60"/>
        <v>6.009055295914006</v>
      </c>
    </row>
    <row r="370" spans="1:12" ht="12.75">
      <c r="A370" s="33">
        <v>3.5599999999999676</v>
      </c>
      <c r="B370" s="40">
        <f t="shared" si="61"/>
        <v>31.445683486154774</v>
      </c>
      <c r="C370" s="51">
        <f t="shared" si="62"/>
        <v>1.5598104557788106</v>
      </c>
      <c r="D370" s="51">
        <f t="shared" si="63"/>
        <v>0.8151895442211887</v>
      </c>
      <c r="E370" s="33">
        <f t="shared" si="64"/>
        <v>0.46300000000000013</v>
      </c>
      <c r="F370" s="52">
        <f t="shared" si="55"/>
        <v>36.38487621171513</v>
      </c>
      <c r="G370" s="52">
        <f t="shared" si="56"/>
        <v>5.294365474635457</v>
      </c>
      <c r="H370" s="51">
        <f t="shared" si="57"/>
        <v>0.08357692190038253</v>
      </c>
      <c r="I370" s="15">
        <f t="shared" si="65"/>
        <v>88.06686824935828</v>
      </c>
      <c r="J370" s="15">
        <f t="shared" si="58"/>
        <v>391.8975637096444</v>
      </c>
      <c r="K370" s="15">
        <f t="shared" si="59"/>
        <v>438.92527135480174</v>
      </c>
      <c r="L370" s="52">
        <f t="shared" si="60"/>
        <v>5.929689331591713</v>
      </c>
    </row>
    <row r="371" spans="1:12" ht="12.75">
      <c r="A371" s="33">
        <v>3.5699999999999674</v>
      </c>
      <c r="B371" s="40">
        <f t="shared" si="61"/>
        <v>30.96171746235658</v>
      </c>
      <c r="C371" s="51">
        <f t="shared" si="62"/>
        <v>1.5614819942168183</v>
      </c>
      <c r="D371" s="51">
        <f t="shared" si="63"/>
        <v>0.8135180057831811</v>
      </c>
      <c r="E371" s="33">
        <f t="shared" si="64"/>
        <v>0.46350000000000013</v>
      </c>
      <c r="F371" s="52">
        <f t="shared" si="55"/>
        <v>36.01922589331495</v>
      </c>
      <c r="G371" s="52">
        <f t="shared" si="56"/>
        <v>5.224147339817872</v>
      </c>
      <c r="H371" s="51">
        <f t="shared" si="57"/>
        <v>0.08312444789911798</v>
      </c>
      <c r="I371" s="15">
        <f t="shared" si="65"/>
        <v>88.11910972275646</v>
      </c>
      <c r="J371" s="15">
        <f t="shared" si="58"/>
        <v>392.1300382662663</v>
      </c>
      <c r="K371" s="15">
        <f t="shared" si="59"/>
        <v>439.1856428582183</v>
      </c>
      <c r="L371" s="52">
        <f t="shared" si="60"/>
        <v>5.851045020596017</v>
      </c>
    </row>
    <row r="372" spans="1:12" ht="12.75">
      <c r="A372" s="33">
        <v>3.579999999999967</v>
      </c>
      <c r="B372" s="40">
        <f t="shared" si="61"/>
        <v>30.483560369830517</v>
      </c>
      <c r="C372" s="51">
        <f t="shared" si="62"/>
        <v>1.5631444831748007</v>
      </c>
      <c r="D372" s="51">
        <f t="shared" si="63"/>
        <v>0.8118555168251987</v>
      </c>
      <c r="E372" s="33">
        <f t="shared" si="64"/>
        <v>0.46400000000000013</v>
      </c>
      <c r="F372" s="52">
        <f t="shared" si="55"/>
        <v>35.65599989747535</v>
      </c>
      <c r="G372" s="52">
        <f t="shared" si="56"/>
        <v>5.154571256951035</v>
      </c>
      <c r="H372" s="51">
        <f t="shared" si="57"/>
        <v>0.0826728672531778</v>
      </c>
      <c r="I372" s="15">
        <f t="shared" si="65"/>
        <v>88.17065543532597</v>
      </c>
      <c r="J372" s="15">
        <f t="shared" si="58"/>
        <v>392.35941668720056</v>
      </c>
      <c r="K372" s="15">
        <f t="shared" si="59"/>
        <v>439.44254668966465</v>
      </c>
      <c r="L372" s="52">
        <f t="shared" si="60"/>
        <v>5.77311980778516</v>
      </c>
    </row>
    <row r="373" spans="1:12" ht="12.75">
      <c r="A373" s="33">
        <v>3.589999999999967</v>
      </c>
      <c r="B373" s="40">
        <f t="shared" si="61"/>
        <v>30.01116439710341</v>
      </c>
      <c r="C373" s="51">
        <f t="shared" si="62"/>
        <v>1.5647979405198642</v>
      </c>
      <c r="D373" s="51">
        <f t="shared" si="63"/>
        <v>0.8102020594801352</v>
      </c>
      <c r="E373" s="33">
        <f t="shared" si="64"/>
        <v>0.46450000000000014</v>
      </c>
      <c r="F373" s="52">
        <f t="shared" si="55"/>
        <v>35.29519208487115</v>
      </c>
      <c r="G373" s="52">
        <f t="shared" si="56"/>
        <v>5.0856349080247</v>
      </c>
      <c r="H373" s="51">
        <f t="shared" si="57"/>
        <v>0.08222218330293642</v>
      </c>
      <c r="I373" s="15">
        <f t="shared" si="65"/>
        <v>88.22151178440622</v>
      </c>
      <c r="J373" s="15">
        <f t="shared" si="58"/>
        <v>392.5857274406077</v>
      </c>
      <c r="K373" s="15">
        <f t="shared" si="59"/>
        <v>439.69601473348064</v>
      </c>
      <c r="L373" s="52">
        <f t="shared" si="60"/>
        <v>5.695911096987664</v>
      </c>
    </row>
    <row r="374" spans="1:12" ht="12.75">
      <c r="A374" s="33">
        <v>3.599999999999967</v>
      </c>
      <c r="B374" s="40">
        <f t="shared" si="61"/>
        <v>29.544481851709016</v>
      </c>
      <c r="C374" s="51">
        <f t="shared" si="62"/>
        <v>1.566442384185923</v>
      </c>
      <c r="D374" s="51">
        <f t="shared" si="63"/>
        <v>0.8085576158140765</v>
      </c>
      <c r="E374" s="33">
        <f t="shared" si="64"/>
        <v>0.46500000000000014</v>
      </c>
      <c r="F374" s="52">
        <f t="shared" si="55"/>
        <v>34.93679624320577</v>
      </c>
      <c r="G374" s="52">
        <f t="shared" si="56"/>
        <v>5.017335939118196</v>
      </c>
      <c r="H374" s="51">
        <f t="shared" si="57"/>
        <v>0.0817723993436943</v>
      </c>
      <c r="I374" s="15">
        <f t="shared" si="65"/>
        <v>88.2716851437974</v>
      </c>
      <c r="J374" s="15">
        <f t="shared" si="58"/>
        <v>392.8089988898984</v>
      </c>
      <c r="K374" s="15">
        <f t="shared" si="59"/>
        <v>439.9460787566863</v>
      </c>
      <c r="L374" s="52">
        <f t="shared" si="60"/>
        <v>5.61941625181238</v>
      </c>
    </row>
    <row r="375" spans="1:12" ht="12.75">
      <c r="A375" s="33">
        <v>3.6099999999999666</v>
      </c>
      <c r="B375" s="40">
        <f t="shared" si="61"/>
        <v>29.083465164232173</v>
      </c>
      <c r="C375" s="51">
        <f t="shared" si="62"/>
        <v>1.5680778321727968</v>
      </c>
      <c r="D375" s="51">
        <f t="shared" si="63"/>
        <v>0.8069221678272026</v>
      </c>
      <c r="E375" s="33">
        <f t="shared" si="64"/>
        <v>0.46550000000000014</v>
      </c>
      <c r="F375" s="52">
        <f t="shared" si="55"/>
        <v>34.5808060885275</v>
      </c>
      <c r="G375" s="52">
        <f t="shared" si="56"/>
        <v>4.949671961118376</v>
      </c>
      <c r="H375" s="51">
        <f t="shared" si="57"/>
        <v>0.08132351862607247</v>
      </c>
      <c r="I375" s="15">
        <f t="shared" si="65"/>
        <v>88.32118186340858</v>
      </c>
      <c r="J375" s="15">
        <f t="shared" si="58"/>
        <v>393.0292592921682</v>
      </c>
      <c r="K375" s="15">
        <f t="shared" si="59"/>
        <v>440.1927704072284</v>
      </c>
      <c r="L375" s="52">
        <f t="shared" si="60"/>
        <v>5.543632596452582</v>
      </c>
    </row>
    <row r="376" spans="1:12" ht="12.75">
      <c r="A376" s="33">
        <v>3.6199999999999664</v>
      </c>
      <c r="B376" s="40">
        <f t="shared" si="61"/>
        <v>28.628066892265206</v>
      </c>
      <c r="C376" s="51">
        <f t="shared" si="62"/>
        <v>1.5697043025453183</v>
      </c>
      <c r="D376" s="51">
        <f t="shared" si="63"/>
        <v>0.8052956974546811</v>
      </c>
      <c r="E376" s="33">
        <f t="shared" si="64"/>
        <v>0.46600000000000014</v>
      </c>
      <c r="F376" s="52">
        <f t="shared" si="55"/>
        <v>34.227215266533086</v>
      </c>
      <c r="G376" s="52">
        <f t="shared" si="56"/>
        <v>4.8826405504321695</v>
      </c>
      <c r="H376" s="51">
        <f t="shared" si="57"/>
        <v>0.08087554435640505</v>
      </c>
      <c r="I376" s="15">
        <f t="shared" si="65"/>
        <v>88.3700082689129</v>
      </c>
      <c r="J376" s="15">
        <f t="shared" si="58"/>
        <v>393.2465367966624</v>
      </c>
      <c r="K376" s="15">
        <f t="shared" si="59"/>
        <v>440.4361212122619</v>
      </c>
      <c r="L376" s="52">
        <f t="shared" si="60"/>
        <v>5.46855741648403</v>
      </c>
    </row>
    <row r="377" spans="1:12" ht="12.75">
      <c r="A377" s="33">
        <v>3.629999999999966</v>
      </c>
      <c r="B377" s="40">
        <f t="shared" si="61"/>
        <v>28.178239724277763</v>
      </c>
      <c r="C377" s="51">
        <f t="shared" si="62"/>
        <v>1.5713218134324465</v>
      </c>
      <c r="D377" s="51">
        <f t="shared" si="63"/>
        <v>0.803678186567553</v>
      </c>
      <c r="E377" s="33">
        <f t="shared" si="64"/>
        <v>0.46650000000000014</v>
      </c>
      <c r="F377" s="52">
        <f t="shared" si="55"/>
        <v>33.87601735385869</v>
      </c>
      <c r="G377" s="52">
        <f t="shared" si="56"/>
        <v>4.816239249693752</v>
      </c>
      <c r="H377" s="51">
        <f t="shared" si="57"/>
        <v>0.0804284796971297</v>
      </c>
      <c r="I377" s="15">
        <f t="shared" si="65"/>
        <v>88.41817066140983</v>
      </c>
      <c r="J377" s="15">
        <f t="shared" si="58"/>
        <v>393.46085944327376</v>
      </c>
      <c r="K377" s="15">
        <f t="shared" si="59"/>
        <v>440.67616257646665</v>
      </c>
      <c r="L377" s="52">
        <f t="shared" si="60"/>
        <v>5.394187959657003</v>
      </c>
    </row>
    <row r="378" spans="1:12" ht="12.75">
      <c r="A378" s="33">
        <v>3.639999999999966</v>
      </c>
      <c r="B378" s="40">
        <f t="shared" si="61"/>
        <v>27.73393648340125</v>
      </c>
      <c r="C378" s="51">
        <f t="shared" si="62"/>
        <v>1.572930383026389</v>
      </c>
      <c r="D378" s="51">
        <f t="shared" si="63"/>
        <v>0.8020696169736103</v>
      </c>
      <c r="E378" s="33">
        <f t="shared" si="64"/>
        <v>0.46700000000000014</v>
      </c>
      <c r="F378" s="52">
        <f t="shared" si="55"/>
        <v>33.527205859358936</v>
      </c>
      <c r="G378" s="52">
        <f t="shared" si="56"/>
        <v>4.750465568466363</v>
      </c>
      <c r="H378" s="51">
        <f t="shared" si="57"/>
        <v>0.07998232776717647</v>
      </c>
      <c r="I378" s="15">
        <f t="shared" si="65"/>
        <v>88.4656753170945</v>
      </c>
      <c r="J378" s="15">
        <f t="shared" si="58"/>
        <v>393.6722551610705</v>
      </c>
      <c r="K378" s="15">
        <f t="shared" si="59"/>
        <v>440.912925780399</v>
      </c>
      <c r="L378" s="52">
        <f t="shared" si="60"/>
        <v>5.320521436682327</v>
      </c>
    </row>
    <row r="379" spans="1:12" ht="12.75">
      <c r="A379" s="33">
        <v>3.6499999999999657</v>
      </c>
      <c r="B379" s="40">
        <f t="shared" si="61"/>
        <v>27.295110131128446</v>
      </c>
      <c r="C379" s="51">
        <f t="shared" si="62"/>
        <v>1.5745300295817326</v>
      </c>
      <c r="D379" s="51">
        <f t="shared" si="63"/>
        <v>0.8004699704182668</v>
      </c>
      <c r="E379" s="33">
        <f t="shared" si="64"/>
        <v>0.46750000000000014</v>
      </c>
      <c r="F379" s="52">
        <f t="shared" si="55"/>
        <v>33.180774225373</v>
      </c>
      <c r="G379" s="52">
        <f t="shared" si="56"/>
        <v>4.685316983938647</v>
      </c>
      <c r="H379" s="51">
        <f t="shared" si="57"/>
        <v>0.0795370916423544</v>
      </c>
      <c r="I379" s="15">
        <f t="shared" si="65"/>
        <v>88.51252848693387</v>
      </c>
      <c r="J379" s="15">
        <f t="shared" si="58"/>
        <v>393.8807517668558</v>
      </c>
      <c r="K379" s="15">
        <f t="shared" si="59"/>
        <v>441.1464419788785</v>
      </c>
      <c r="L379" s="52">
        <f t="shared" si="60"/>
        <v>5.247555022011285</v>
      </c>
    </row>
    <row r="380" spans="1:12" ht="12.75">
      <c r="A380" s="33">
        <v>3.6599999999999655</v>
      </c>
      <c r="B380" s="40">
        <f t="shared" si="61"/>
        <v>26.861713770929548</v>
      </c>
      <c r="C380" s="51">
        <f t="shared" si="62"/>
        <v>1.5761207714145797</v>
      </c>
      <c r="D380" s="51">
        <f t="shared" si="63"/>
        <v>0.7988792285854197</v>
      </c>
      <c r="E380" s="33">
        <f t="shared" si="64"/>
        <v>0.46800000000000014</v>
      </c>
      <c r="F380" s="52">
        <f t="shared" si="55"/>
        <v>32.83671582897881</v>
      </c>
      <c r="G380" s="52">
        <f t="shared" si="56"/>
        <v>4.620790941615586</v>
      </c>
      <c r="H380" s="51">
        <f t="shared" si="57"/>
        <v>0.07909277435573642</v>
      </c>
      <c r="I380" s="15">
        <f t="shared" si="65"/>
        <v>88.55873639635003</v>
      </c>
      <c r="J380" s="15">
        <f t="shared" si="58"/>
        <v>394.08637696375763</v>
      </c>
      <c r="K380" s="15">
        <f t="shared" si="59"/>
        <v>441.37674219940857</v>
      </c>
      <c r="L380" s="52">
        <f t="shared" si="60"/>
        <v>5.175285854609457</v>
      </c>
    </row>
    <row r="381" spans="1:12" ht="12.75">
      <c r="A381" s="33">
        <v>3.6699999999999653</v>
      </c>
      <c r="B381" s="40">
        <f t="shared" si="61"/>
        <v>26.43370065178565</v>
      </c>
      <c r="C381" s="51">
        <f t="shared" si="62"/>
        <v>1.5777026269016945</v>
      </c>
      <c r="D381" s="51">
        <f t="shared" si="63"/>
        <v>0.797297373098305</v>
      </c>
      <c r="E381" s="33">
        <f t="shared" si="64"/>
        <v>0.46850000000000014</v>
      </c>
      <c r="F381" s="52">
        <f t="shared" si="55"/>
        <v>32.49502398323492</v>
      </c>
      <c r="G381" s="52">
        <f t="shared" si="56"/>
        <v>4.556884856003973</v>
      </c>
      <c r="H381" s="51">
        <f t="shared" si="57"/>
        <v>0.07864937889804242</v>
      </c>
      <c r="I381" s="15">
        <f t="shared" si="65"/>
        <v>88.60430524491007</v>
      </c>
      <c r="J381" s="15">
        <f t="shared" si="58"/>
        <v>394.2891583398498</v>
      </c>
      <c r="K381" s="15">
        <f t="shared" si="59"/>
        <v>441.6038573406318</v>
      </c>
      <c r="L381" s="52">
        <f t="shared" si="60"/>
        <v>5.10371103872445</v>
      </c>
    </row>
    <row r="382" spans="1:12" ht="12.75">
      <c r="A382" s="33">
        <v>3.679999999999965</v>
      </c>
      <c r="B382" s="40">
        <f t="shared" si="61"/>
        <v>26.01102417164048</v>
      </c>
      <c r="C382" s="51">
        <f t="shared" si="62"/>
        <v>1.5792756144796554</v>
      </c>
      <c r="D382" s="51">
        <f t="shared" si="63"/>
        <v>0.7957243855203441</v>
      </c>
      <c r="E382" s="33">
        <f t="shared" si="64"/>
        <v>0.46900000000000014</v>
      </c>
      <c r="F382" s="52">
        <f t="shared" si="55"/>
        <v>32.15569193841023</v>
      </c>
      <c r="G382" s="52">
        <f t="shared" si="56"/>
        <v>4.493596111292426</v>
      </c>
      <c r="H382" s="51">
        <f t="shared" si="57"/>
        <v>0.07820690821802034</v>
      </c>
      <c r="I382" s="15">
        <f t="shared" si="65"/>
        <v>88.64924120602299</v>
      </c>
      <c r="J382" s="15">
        <f t="shared" si="58"/>
        <v>394.48912336680235</v>
      </c>
      <c r="K382" s="15">
        <f t="shared" si="59"/>
        <v>441.82781817081866</v>
      </c>
      <c r="L382" s="52">
        <f t="shared" si="60"/>
        <v>5.032827644647518</v>
      </c>
    </row>
    <row r="383" spans="1:12" ht="12.75">
      <c r="A383" s="33">
        <v>3.689999999999965</v>
      </c>
      <c r="B383" s="40">
        <f t="shared" si="61"/>
        <v>25.593637880771443</v>
      </c>
      <c r="C383" s="51">
        <f t="shared" si="62"/>
        <v>1.5808397526440157</v>
      </c>
      <c r="D383" s="51">
        <f t="shared" si="63"/>
        <v>0.7941602473559837</v>
      </c>
      <c r="E383" s="33">
        <f t="shared" si="64"/>
        <v>0.46950000000000014</v>
      </c>
      <c r="F383" s="52">
        <f t="shared" si="55"/>
        <v>31.81871288320161</v>
      </c>
      <c r="G383" s="52">
        <f t="shared" si="56"/>
        <v>4.430922062025907</v>
      </c>
      <c r="H383" s="51">
        <f t="shared" si="57"/>
        <v>0.07776536522282557</v>
      </c>
      <c r="I383" s="15">
        <f t="shared" si="65"/>
        <v>88.69355042664326</v>
      </c>
      <c r="J383" s="15">
        <f t="shared" si="58"/>
        <v>394.6862993985625</v>
      </c>
      <c r="K383" s="15">
        <f t="shared" si="59"/>
        <v>442.04865532639</v>
      </c>
      <c r="L383" s="52">
        <f t="shared" si="60"/>
        <v>4.962632709469016</v>
      </c>
    </row>
    <row r="384" spans="1:12" ht="12.75">
      <c r="A384" s="33">
        <v>3.6999999999999647</v>
      </c>
      <c r="B384" s="40">
        <f t="shared" si="61"/>
        <v>25.18149548508088</v>
      </c>
      <c r="C384" s="51">
        <f t="shared" si="62"/>
        <v>1.5823950599484722</v>
      </c>
      <c r="D384" s="51">
        <f t="shared" si="63"/>
        <v>0.7926049400515272</v>
      </c>
      <c r="E384" s="33">
        <f t="shared" si="64"/>
        <v>0.47000000000000014</v>
      </c>
      <c r="F384" s="52">
        <f t="shared" si="55"/>
        <v>31.484079945939463</v>
      </c>
      <c r="G384" s="52">
        <f t="shared" si="56"/>
        <v>4.368860033774742</v>
      </c>
      <c r="H384" s="51">
        <f t="shared" si="57"/>
        <v>0.0773247527783984</v>
      </c>
      <c r="I384" s="15">
        <f t="shared" si="65"/>
        <v>88.737239026981</v>
      </c>
      <c r="J384" s="15">
        <f t="shared" si="58"/>
        <v>394.88071367006546</v>
      </c>
      <c r="K384" s="15">
        <f t="shared" si="59"/>
        <v>442.26639931047333</v>
      </c>
      <c r="L384" s="52">
        <f t="shared" si="60"/>
        <v>4.893123237827711</v>
      </c>
    </row>
    <row r="385" spans="1:12" ht="12.75">
      <c r="A385" s="33">
        <v>3.7099999999999644</v>
      </c>
      <c r="B385" s="40">
        <f t="shared" si="61"/>
        <v>24.774550849308678</v>
      </c>
      <c r="C385" s="51">
        <f t="shared" si="62"/>
        <v>1.58394155500404</v>
      </c>
      <c r="D385" s="51">
        <f t="shared" si="63"/>
        <v>0.7910584449959592</v>
      </c>
      <c r="E385" s="33">
        <f t="shared" si="64"/>
        <v>0.47050000000000014</v>
      </c>
      <c r="F385" s="52">
        <f t="shared" si="55"/>
        <v>31.15178619578151</v>
      </c>
      <c r="G385" s="52">
        <f t="shared" si="56"/>
        <v>4.307407323798164</v>
      </c>
      <c r="H385" s="51">
        <f t="shared" si="57"/>
        <v>0.07688507370983991</v>
      </c>
      <c r="I385" s="15">
        <f t="shared" si="65"/>
        <v>88.78031310021898</v>
      </c>
      <c r="J385" s="15">
        <f t="shared" si="58"/>
        <v>395.07239329597445</v>
      </c>
      <c r="K385" s="15">
        <f t="shared" si="59"/>
        <v>442.4810804914914</v>
      </c>
      <c r="L385" s="52">
        <f t="shared" si="60"/>
        <v>4.824296202653944</v>
      </c>
    </row>
    <row r="386" spans="1:12" ht="12.75">
      <c r="A386" s="33">
        <v>3.7199999999999642</v>
      </c>
      <c r="B386" s="40">
        <f t="shared" si="61"/>
        <v>24.37275800016686</v>
      </c>
      <c r="C386" s="51">
        <f t="shared" si="62"/>
        <v>1.585479256478237</v>
      </c>
      <c r="D386" s="51">
        <f t="shared" si="63"/>
        <v>0.7895207435217624</v>
      </c>
      <c r="E386" s="33">
        <f t="shared" si="64"/>
        <v>0.47100000000000014</v>
      </c>
      <c r="F386" s="52">
        <f t="shared" si="55"/>
        <v>30.821824643894452</v>
      </c>
      <c r="G386" s="52">
        <f t="shared" si="56"/>
        <v>4.2465612017022965</v>
      </c>
      <c r="H386" s="51">
        <f t="shared" si="57"/>
        <v>0.0764463308017857</v>
      </c>
      <c r="I386" s="15">
        <f t="shared" si="65"/>
        <v>88.822778712236</v>
      </c>
      <c r="J386" s="15">
        <f t="shared" si="58"/>
        <v>395.2613652694502</v>
      </c>
      <c r="K386" s="15">
        <f t="shared" si="59"/>
        <v>442.69272910178427</v>
      </c>
      <c r="L386" s="52">
        <f t="shared" si="60"/>
        <v>4.756148545906573</v>
      </c>
    </row>
    <row r="387" spans="1:12" ht="12.75">
      <c r="A387" s="33">
        <v>3.729999999999964</v>
      </c>
      <c r="B387" s="40">
        <f t="shared" si="61"/>
        <v>23.976071129397443</v>
      </c>
      <c r="C387" s="51">
        <f t="shared" si="62"/>
        <v>1.5870081830942726</v>
      </c>
      <c r="D387" s="51">
        <f t="shared" si="63"/>
        <v>0.7879918169057266</v>
      </c>
      <c r="E387" s="33">
        <f t="shared" si="64"/>
        <v>0.47150000000000014</v>
      </c>
      <c r="F387" s="52">
        <f t="shared" si="55"/>
        <v>30.494188244624002</v>
      </c>
      <c r="G387" s="52">
        <f t="shared" si="56"/>
        <v>4.18631891009264</v>
      </c>
      <c r="H387" s="51">
        <f t="shared" si="57"/>
        <v>0.07600852679877836</v>
      </c>
      <c r="I387" s="15">
        <f t="shared" si="65"/>
        <v>88.86464190133692</v>
      </c>
      <c r="J387" s="15">
        <f t="shared" si="58"/>
        <v>395.4476564609493</v>
      </c>
      <c r="K387" s="15">
        <f t="shared" si="59"/>
        <v>442.9013752362633</v>
      </c>
      <c r="L387" s="52">
        <f t="shared" si="60"/>
        <v>4.688677179303758</v>
      </c>
    </row>
    <row r="388" spans="1:12" ht="12.75">
      <c r="A388" s="33">
        <v>3.739999999999964</v>
      </c>
      <c r="B388" s="40">
        <f t="shared" si="61"/>
        <v>23.584444596754317</v>
      </c>
      <c r="C388" s="51">
        <f t="shared" si="62"/>
        <v>1.5885283536302481</v>
      </c>
      <c r="D388" s="51">
        <f t="shared" si="63"/>
        <v>0.7864716463697511</v>
      </c>
      <c r="E388" s="33">
        <f t="shared" si="64"/>
        <v>0.47200000000000014</v>
      </c>
      <c r="F388" s="52">
        <f t="shared" si="55"/>
        <v>30.168869896653117</v>
      </c>
      <c r="G388" s="52">
        <f t="shared" si="56"/>
        <v>4.126677665221021</v>
      </c>
      <c r="H388" s="51">
        <f t="shared" si="57"/>
        <v>0.07557166440563777</v>
      </c>
      <c r="I388" s="15">
        <f t="shared" si="65"/>
        <v>88.90590867798913</v>
      </c>
      <c r="J388" s="15">
        <f t="shared" si="58"/>
        <v>395.63129361705165</v>
      </c>
      <c r="K388" s="15">
        <f t="shared" si="59"/>
        <v>443.1070488510979</v>
      </c>
      <c r="L388" s="52">
        <f t="shared" si="60"/>
        <v>4.621878985047545</v>
      </c>
    </row>
    <row r="389" spans="1:12" ht="12.75">
      <c r="A389" s="33">
        <v>3.7499999999999636</v>
      </c>
      <c r="B389" s="40">
        <f t="shared" si="61"/>
        <v>23.19783293291005</v>
      </c>
      <c r="C389" s="51">
        <f t="shared" si="62"/>
        <v>1.590039786918361</v>
      </c>
      <c r="D389" s="51">
        <f t="shared" si="63"/>
        <v>0.7849602130816383</v>
      </c>
      <c r="E389" s="33">
        <f t="shared" si="64"/>
        <v>0.47250000000000014</v>
      </c>
      <c r="F389" s="52">
        <f t="shared" si="55"/>
        <v>29.845862444148437</v>
      </c>
      <c r="G389" s="52">
        <f t="shared" si="56"/>
        <v>4.067634657626972</v>
      </c>
      <c r="H389" s="51">
        <f t="shared" si="57"/>
        <v>0.07513574628782987</v>
      </c>
      <c r="I389" s="15">
        <f t="shared" si="65"/>
        <v>88.94658502456541</v>
      </c>
      <c r="J389" s="15">
        <f t="shared" si="58"/>
        <v>395.8123033593161</v>
      </c>
      <c r="K389" s="15">
        <f t="shared" si="59"/>
        <v>443.30977976243406</v>
      </c>
      <c r="L389" s="52">
        <f t="shared" si="60"/>
        <v>4.55575081654221</v>
      </c>
    </row>
    <row r="390" spans="1:12" ht="12.75">
      <c r="A390" s="33">
        <v>3.7599999999999634</v>
      </c>
      <c r="B390" s="40">
        <f t="shared" si="61"/>
        <v>22.816190842288798</v>
      </c>
      <c r="C390" s="51">
        <f t="shared" si="62"/>
        <v>1.5915425018441174</v>
      </c>
      <c r="D390" s="51">
        <f t="shared" si="63"/>
        <v>0.7834574981558817</v>
      </c>
      <c r="E390" s="33">
        <f t="shared" si="64"/>
        <v>0.47300000000000014</v>
      </c>
      <c r="F390" s="52">
        <f t="shared" si="55"/>
        <v>29.525158677895398</v>
      </c>
      <c r="G390" s="52">
        <f t="shared" si="56"/>
        <v>4.009187052773611</v>
      </c>
      <c r="H390" s="51">
        <f t="shared" si="57"/>
        <v>0.07470077507183397</v>
      </c>
      <c r="I390" s="15">
        <f t="shared" si="65"/>
        <v>88.98667689509314</v>
      </c>
      <c r="J390" s="15">
        <f t="shared" si="58"/>
        <v>395.9907121831645</v>
      </c>
      <c r="K390" s="15">
        <f t="shared" si="59"/>
        <v>443.50959764514425</v>
      </c>
      <c r="L390" s="52">
        <f t="shared" si="60"/>
        <v>4.490289499106445</v>
      </c>
    </row>
    <row r="391" spans="1:12" ht="12.75">
      <c r="A391" s="33">
        <v>3.769999999999963</v>
      </c>
      <c r="B391" s="40">
        <f t="shared" si="61"/>
        <v>22.439473205825905</v>
      </c>
      <c r="C391" s="51">
        <f t="shared" si="62"/>
        <v>1.593036517345554</v>
      </c>
      <c r="D391" s="51">
        <f t="shared" si="63"/>
        <v>0.781963482654445</v>
      </c>
      <c r="E391" s="33">
        <f t="shared" si="64"/>
        <v>0.47350000000000014</v>
      </c>
      <c r="F391" s="52">
        <f t="shared" si="55"/>
        <v>29.206751336421412</v>
      </c>
      <c r="G391" s="52">
        <f t="shared" si="56"/>
        <v>3.951331991677918</v>
      </c>
      <c r="H391" s="51">
        <f t="shared" si="57"/>
        <v>0.07426675334550782</v>
      </c>
      <c r="I391" s="15">
        <f t="shared" si="65"/>
        <v>89.02619021500992</v>
      </c>
      <c r="J391" s="15">
        <f t="shared" si="58"/>
        <v>396.16654645679415</v>
      </c>
      <c r="K391" s="15">
        <f t="shared" si="59"/>
        <v>443.70653203160947</v>
      </c>
      <c r="L391" s="52">
        <f t="shared" si="60"/>
        <v>4.4254918306792685</v>
      </c>
    </row>
    <row r="392" spans="1:12" ht="12.75">
      <c r="A392" s="33">
        <v>3.779999999999963</v>
      </c>
      <c r="B392" s="40">
        <f t="shared" si="61"/>
        <v>22.067635083655396</v>
      </c>
      <c r="C392" s="51">
        <f t="shared" si="62"/>
        <v>1.5945218524124642</v>
      </c>
      <c r="D392" s="51">
        <f t="shared" si="63"/>
        <v>0.7804781475875349</v>
      </c>
      <c r="E392" s="33">
        <f t="shared" si="64"/>
        <v>0.47400000000000014</v>
      </c>
      <c r="F392" s="52">
        <f t="shared" si="55"/>
        <v>28.89063310710793</v>
      </c>
      <c r="G392" s="52">
        <f t="shared" si="56"/>
        <v>3.8940665915354815</v>
      </c>
      <c r="H392" s="51">
        <f t="shared" si="57"/>
        <v>0.07383368365845162</v>
      </c>
      <c r="I392" s="15">
        <f t="shared" si="65"/>
        <v>89.06513088092527</v>
      </c>
      <c r="J392" s="15">
        <f t="shared" si="58"/>
        <v>396.33983242011743</v>
      </c>
      <c r="K392" s="15">
        <f t="shared" si="59"/>
        <v>443.9006123105316</v>
      </c>
      <c r="L392" s="52">
        <f t="shared" si="60"/>
        <v>4.3613545825197395</v>
      </c>
    </row>
    <row r="393" spans="1:12" ht="12.75">
      <c r="A393" s="33">
        <v>3.7899999999999627</v>
      </c>
      <c r="B393" s="40">
        <f t="shared" si="61"/>
        <v>21.700631717726164</v>
      </c>
      <c r="C393" s="51">
        <f t="shared" si="62"/>
        <v>1.5959985260856333</v>
      </c>
      <c r="D393" s="51">
        <f t="shared" si="63"/>
        <v>0.7790014739143658</v>
      </c>
      <c r="E393" s="33">
        <f t="shared" si="64"/>
        <v>0.47450000000000014</v>
      </c>
      <c r="F393" s="52">
        <f t="shared" si="55"/>
        <v>28.57679662729091</v>
      </c>
      <c r="G393" s="52">
        <f t="shared" si="56"/>
        <v>3.8373879463396845</v>
      </c>
      <c r="H393" s="51">
        <f t="shared" si="57"/>
        <v>0.07340156852237008</v>
      </c>
      <c r="I393" s="15">
        <f t="shared" si="65"/>
        <v>89.10350476038866</v>
      </c>
      <c r="J393" s="15">
        <f t="shared" si="58"/>
        <v>396.51059618372955</v>
      </c>
      <c r="K393" s="15">
        <f t="shared" si="59"/>
        <v>444.09186772577715</v>
      </c>
      <c r="L393" s="52">
        <f t="shared" si="60"/>
        <v>4.2978744999004475</v>
      </c>
    </row>
    <row r="394" spans="1:12" ht="12.75">
      <c r="A394" s="33">
        <v>3.7999999999999625</v>
      </c>
      <c r="B394" s="40">
        <f t="shared" si="61"/>
        <v>21.33841853434775</v>
      </c>
      <c r="C394" s="51">
        <f t="shared" si="62"/>
        <v>1.5974665574560807</v>
      </c>
      <c r="D394" s="51">
        <f t="shared" si="63"/>
        <v>0.7775334425439184</v>
      </c>
      <c r="E394" s="33">
        <f t="shared" si="64"/>
        <v>0.47500000000000014</v>
      </c>
      <c r="F394" s="52">
        <f t="shared" si="55"/>
        <v>28.265234485349957</v>
      </c>
      <c r="G394" s="52">
        <f t="shared" si="56"/>
        <v>3.7812931274953128</v>
      </c>
      <c r="H394" s="51">
        <f t="shared" si="57"/>
        <v>0.0729704104114328</v>
      </c>
      <c r="I394" s="15">
        <f t="shared" si="65"/>
        <v>89.14131769166362</v>
      </c>
      <c r="J394" s="15">
        <f t="shared" si="58"/>
        <v>396.6788637279031</v>
      </c>
      <c r="K394" s="15">
        <f t="shared" si="59"/>
        <v>444.2803273752515</v>
      </c>
      <c r="L394" s="52">
        <f t="shared" si="60"/>
        <v>4.235048302794751</v>
      </c>
    </row>
    <row r="395" spans="1:12" ht="12.75">
      <c r="A395" s="33">
        <v>3.8099999999999623</v>
      </c>
      <c r="B395" s="40">
        <f t="shared" si="61"/>
        <v>20.9809511466666</v>
      </c>
      <c r="C395" s="51">
        <f t="shared" si="62"/>
        <v>1.5989259656643093</v>
      </c>
      <c r="D395" s="51">
        <f t="shared" si="63"/>
        <v>0.7760740343356898</v>
      </c>
      <c r="E395" s="33">
        <f t="shared" si="64"/>
        <v>0.47550000000000014</v>
      </c>
      <c r="F395" s="52">
        <f t="shared" si="55"/>
        <v>27.95593922178622</v>
      </c>
      <c r="G395" s="52">
        <f t="shared" si="56"/>
        <v>3.7257791844266</v>
      </c>
      <c r="H395" s="51">
        <f t="shared" si="57"/>
        <v>0.0725402117626334</v>
      </c>
      <c r="I395" s="15">
        <f t="shared" si="65"/>
        <v>89.17857548350788</v>
      </c>
      <c r="J395" s="15">
        <f t="shared" si="58"/>
        <v>396.8446609016101</v>
      </c>
      <c r="K395" s="15">
        <f t="shared" si="59"/>
        <v>444.46602020980333</v>
      </c>
      <c r="L395" s="52">
        <f t="shared" si="60"/>
        <v>4.172872686557793</v>
      </c>
    </row>
    <row r="396" spans="1:12" ht="12.75">
      <c r="A396" s="33">
        <v>3.819999999999962</v>
      </c>
      <c r="B396" s="40">
        <f t="shared" si="61"/>
        <v>20.62818535707392</v>
      </c>
      <c r="C396" s="51">
        <f t="shared" si="62"/>
        <v>1.600376769899562</v>
      </c>
      <c r="D396" s="51">
        <f t="shared" si="63"/>
        <v>0.7746232301004371</v>
      </c>
      <c r="E396" s="33">
        <f t="shared" si="64"/>
        <v>0.47600000000000015</v>
      </c>
      <c r="F396" s="52">
        <f t="shared" si="55"/>
        <v>27.648903330289155</v>
      </c>
      <c r="G396" s="52">
        <f t="shared" si="56"/>
        <v>3.670843145179727</v>
      </c>
      <c r="H396" s="51">
        <f t="shared" si="57"/>
        <v>0.07211097497614664</v>
      </c>
      <c r="I396" s="15">
        <f t="shared" si="65"/>
        <v>89.21528391495968</v>
      </c>
      <c r="J396" s="15">
        <f t="shared" si="58"/>
        <v>397.00801342157064</v>
      </c>
      <c r="K396" s="15">
        <f t="shared" si="59"/>
        <v>444.64897503215917</v>
      </c>
      <c r="L396" s="52">
        <f t="shared" si="60"/>
        <v>4.111344322601295</v>
      </c>
    </row>
    <row r="397" spans="1:12" ht="12.75">
      <c r="A397" s="33">
        <v>3.829999999999962</v>
      </c>
      <c r="B397" s="40">
        <f t="shared" si="61"/>
        <v>20.280077159545645</v>
      </c>
      <c r="C397" s="51">
        <f t="shared" si="62"/>
        <v>1.6018189893990848</v>
      </c>
      <c r="D397" s="51">
        <f t="shared" si="63"/>
        <v>0.7731810106009142</v>
      </c>
      <c r="E397" s="33">
        <f t="shared" si="64"/>
        <v>0.47650000000000015</v>
      </c>
      <c r="F397" s="52">
        <f t="shared" si="55"/>
        <v>27.344119258792038</v>
      </c>
      <c r="G397" s="52">
        <f t="shared" si="56"/>
        <v>3.616482017019733</v>
      </c>
      <c r="H397" s="51">
        <f t="shared" si="57"/>
        <v>0.0716827024156844</v>
      </c>
      <c r="I397" s="15">
        <f t="shared" si="65"/>
        <v>89.25144873512988</v>
      </c>
      <c r="J397" s="15">
        <f t="shared" si="58"/>
        <v>397.168946871328</v>
      </c>
      <c r="K397" s="15">
        <f t="shared" si="59"/>
        <v>444.8292204958874</v>
      </c>
      <c r="L397" s="52">
        <f t="shared" si="60"/>
        <v>4.0504598590621015</v>
      </c>
    </row>
    <row r="398" spans="1:12" ht="12.75">
      <c r="A398" s="33">
        <v>3.8399999999999617</v>
      </c>
      <c r="B398" s="40">
        <f t="shared" si="61"/>
        <v>19.936582741915753</v>
      </c>
      <c r="C398" s="51">
        <f t="shared" si="62"/>
        <v>1.6032526434473986</v>
      </c>
      <c r="D398" s="51">
        <f t="shared" si="63"/>
        <v>0.7717473565526005</v>
      </c>
      <c r="E398" s="33">
        <f t="shared" si="64"/>
        <v>0.47700000000000015</v>
      </c>
      <c r="F398" s="52">
        <f aca="true" t="shared" si="66" ref="F398:F461">($H$5*(2*(($H$2/2)^2-(C398/2)^2)+(C398*D398))/(E398/2)^2)</f>
        <v>27.041579410516487</v>
      </c>
      <c r="G398" s="52">
        <f aca="true" t="shared" si="67" ref="G398:G461">3.1416*B398*(E398/2)^2</f>
        <v>3.5626927870218754</v>
      </c>
      <c r="H398" s="51">
        <f aca="true" t="shared" si="68" ref="H398:H461">$D$4*B398^$D$5</f>
        <v>0.07125539640884991</v>
      </c>
      <c r="I398" s="15">
        <f t="shared" si="65"/>
        <v>89.28707566300011</v>
      </c>
      <c r="J398" s="15">
        <f aca="true" t="shared" si="69" ref="J398:J461">I398*4.45</f>
        <v>397.3274867003505</v>
      </c>
      <c r="K398" s="15">
        <f aca="true" t="shared" si="70" ref="K398:K461">J398*$H$8</f>
        <v>445.00678510439263</v>
      </c>
      <c r="L398" s="52">
        <f aca="true" t="shared" si="71" ref="L398:L461">G398*$H$8</f>
        <v>3.9902159214645008</v>
      </c>
    </row>
    <row r="399" spans="1:12" ht="12.75">
      <c r="A399" s="33">
        <v>3.8499999999999615</v>
      </c>
      <c r="B399" s="40">
        <f aca="true" t="shared" si="72" ref="B399:B462">F399*$D$2*$D$3*H398</f>
        <v>19.59765848808367</v>
      </c>
      <c r="C399" s="51">
        <f aca="true" t="shared" si="73" ref="C399:C462">C398+0.01*(2*H398)</f>
        <v>1.6046777513755757</v>
      </c>
      <c r="D399" s="51">
        <f aca="true" t="shared" si="74" ref="D399:D462">D398-0.01*(2*H398)</f>
        <v>0.7703222486244236</v>
      </c>
      <c r="E399" s="33">
        <f aca="true" t="shared" si="75" ref="E399:E462">E398+(0.01*$H$7)</f>
        <v>0.47750000000000015</v>
      </c>
      <c r="F399" s="52">
        <f t="shared" si="66"/>
        <v>26.74127614500602</v>
      </c>
      <c r="G399" s="52">
        <f t="shared" si="67"/>
        <v>3.509472422657434</v>
      </c>
      <c r="H399" s="51">
        <f t="shared" si="68"/>
        <v>0.07082905924749044</v>
      </c>
      <c r="I399" s="15">
        <f aca="true" t="shared" si="76" ref="I399:I462">G399*0.01+I398</f>
        <v>89.32217038722668</v>
      </c>
      <c r="J399" s="15">
        <f t="shared" si="69"/>
        <v>397.4836582231587</v>
      </c>
      <c r="K399" s="15">
        <f t="shared" si="70"/>
        <v>445.1816972099378</v>
      </c>
      <c r="L399" s="52">
        <f t="shared" si="71"/>
        <v>3.9306091133763266</v>
      </c>
    </row>
    <row r="400" spans="1:12" ht="12.75">
      <c r="A400" s="33">
        <v>3.8599999999999612</v>
      </c>
      <c r="B400" s="40">
        <f t="shared" si="72"/>
        <v>19.263260980156577</v>
      </c>
      <c r="C400" s="51">
        <f t="shared" si="73"/>
        <v>1.6060943325605255</v>
      </c>
      <c r="D400" s="51">
        <f t="shared" si="74"/>
        <v>0.7689056674394738</v>
      </c>
      <c r="E400" s="33">
        <f t="shared" si="75"/>
        <v>0.47800000000000015</v>
      </c>
      <c r="F400" s="52">
        <f t="shared" si="66"/>
        <v>26.4432017791486</v>
      </c>
      <c r="G400" s="52">
        <f t="shared" si="67"/>
        <v>3.456817872373943</v>
      </c>
      <c r="H400" s="51">
        <f t="shared" si="68"/>
        <v>0.07040369318804869</v>
      </c>
      <c r="I400" s="15">
        <f t="shared" si="76"/>
        <v>89.35673856595042</v>
      </c>
      <c r="J400" s="15">
        <f t="shared" si="69"/>
        <v>397.6374866184794</v>
      </c>
      <c r="K400" s="15">
        <f t="shared" si="70"/>
        <v>445.35398501269697</v>
      </c>
      <c r="L400" s="52">
        <f t="shared" si="71"/>
        <v>3.871636017058816</v>
      </c>
    </row>
    <row r="401" spans="1:12" ht="12.75">
      <c r="A401" s="33">
        <v>3.869999999999961</v>
      </c>
      <c r="B401" s="40">
        <f t="shared" si="72"/>
        <v>18.933347000527622</v>
      </c>
      <c r="C401" s="51">
        <f t="shared" si="73"/>
        <v>1.6075024064242864</v>
      </c>
      <c r="D401" s="51">
        <f t="shared" si="74"/>
        <v>0.7674975935757128</v>
      </c>
      <c r="E401" s="33">
        <f t="shared" si="75"/>
        <v>0.47850000000000015</v>
      </c>
      <c r="F401" s="52">
        <f t="shared" si="66"/>
        <v>26.147348588188407</v>
      </c>
      <c r="G401" s="52">
        <f t="shared" si="67"/>
        <v>3.4047260661698817</v>
      </c>
      <c r="H401" s="51">
        <f t="shared" si="68"/>
        <v>0.06997930045191254</v>
      </c>
      <c r="I401" s="15">
        <f t="shared" si="76"/>
        <v>89.39078582661212</v>
      </c>
      <c r="J401" s="15">
        <f t="shared" si="69"/>
        <v>397.78899692842396</v>
      </c>
      <c r="K401" s="15">
        <f t="shared" si="70"/>
        <v>445.5236765598349</v>
      </c>
      <c r="L401" s="52">
        <f t="shared" si="71"/>
        <v>3.8132931941102677</v>
      </c>
    </row>
    <row r="402" spans="1:12" ht="12.75">
      <c r="A402" s="33">
        <v>3.879999999999961</v>
      </c>
      <c r="B402" s="40">
        <f t="shared" si="72"/>
        <v>18.60787353389079</v>
      </c>
      <c r="C402" s="51">
        <f t="shared" si="73"/>
        <v>1.6089019924333248</v>
      </c>
      <c r="D402" s="51">
        <f t="shared" si="74"/>
        <v>0.7660980075666746</v>
      </c>
      <c r="E402" s="33">
        <f t="shared" si="75"/>
        <v>0.47900000000000015</v>
      </c>
      <c r="F402" s="52">
        <f t="shared" si="66"/>
        <v>25.853708806726722</v>
      </c>
      <c r="G402" s="52">
        <f t="shared" si="67"/>
        <v>3.3531939161638054</v>
      </c>
      <c r="H402" s="51">
        <f t="shared" si="68"/>
        <v>0.06955588322576343</v>
      </c>
      <c r="I402" s="15">
        <f t="shared" si="76"/>
        <v>89.42431776577375</v>
      </c>
      <c r="J402" s="15">
        <f t="shared" si="69"/>
        <v>397.9382140576932</v>
      </c>
      <c r="K402" s="15">
        <f t="shared" si="70"/>
        <v>445.6907997446164</v>
      </c>
      <c r="L402" s="52">
        <f t="shared" si="71"/>
        <v>3.755577186103462</v>
      </c>
    </row>
    <row r="403" spans="1:12" ht="12.75">
      <c r="A403" s="33">
        <v>3.8899999999999606</v>
      </c>
      <c r="B403" s="40">
        <f t="shared" si="72"/>
        <v>18.286797769193477</v>
      </c>
      <c r="C403" s="51">
        <f t="shared" si="73"/>
        <v>1.61029311009784</v>
      </c>
      <c r="D403" s="51">
        <f t="shared" si="74"/>
        <v>0.7647068899021593</v>
      </c>
      <c r="E403" s="33">
        <f t="shared" si="75"/>
        <v>0.47950000000000015</v>
      </c>
      <c r="F403" s="52">
        <f t="shared" si="66"/>
        <v>25.562274629712334</v>
      </c>
      <c r="G403" s="52">
        <f t="shared" si="67"/>
        <v>3.302218317157958</v>
      </c>
      <c r="H403" s="51">
        <f t="shared" si="68"/>
        <v>0.06913344366192345</v>
      </c>
      <c r="I403" s="15">
        <f t="shared" si="76"/>
        <v>89.45733994894533</v>
      </c>
      <c r="J403" s="15">
        <f t="shared" si="69"/>
        <v>398.08516277280677</v>
      </c>
      <c r="K403" s="15">
        <f t="shared" si="70"/>
        <v>445.8553823055436</v>
      </c>
      <c r="L403" s="52">
        <f t="shared" si="71"/>
        <v>3.6984845152169132</v>
      </c>
    </row>
    <row r="404" spans="1:12" ht="12.75">
      <c r="A404" s="33">
        <v>3.8999999999999604</v>
      </c>
      <c r="B404" s="40">
        <f t="shared" si="72"/>
        <v>17.97007710152729</v>
      </c>
      <c r="C404" s="51">
        <f t="shared" si="73"/>
        <v>1.6116757789710785</v>
      </c>
      <c r="D404" s="51">
        <f t="shared" si="74"/>
        <v>0.7633242210289208</v>
      </c>
      <c r="E404" s="33">
        <f t="shared" si="75"/>
        <v>0.48000000000000015</v>
      </c>
      <c r="F404" s="52">
        <f t="shared" si="66"/>
        <v>25.273038213420925</v>
      </c>
      <c r="G404" s="52">
        <f t="shared" si="67"/>
        <v>3.2517961471963104</v>
      </c>
      <c r="H404" s="51">
        <f t="shared" si="68"/>
        <v>0.06871198387870074</v>
      </c>
      <c r="I404" s="15">
        <f t="shared" si="76"/>
        <v>89.4898579104173</v>
      </c>
      <c r="J404" s="15">
        <f t="shared" si="69"/>
        <v>398.229867701357</v>
      </c>
      <c r="K404" s="15">
        <f t="shared" si="70"/>
        <v>446.0174518255199</v>
      </c>
      <c r="L404" s="52">
        <f t="shared" si="71"/>
        <v>3.642011684859868</v>
      </c>
    </row>
    <row r="405" spans="1:12" ht="12.75">
      <c r="A405" s="33">
        <v>3.90999999999996</v>
      </c>
      <c r="B405" s="40">
        <f t="shared" si="72"/>
        <v>17.657669133958287</v>
      </c>
      <c r="C405" s="51">
        <f t="shared" si="73"/>
        <v>1.6130500186486525</v>
      </c>
      <c r="D405" s="51">
        <f t="shared" si="74"/>
        <v>0.7619499813513468</v>
      </c>
      <c r="E405" s="33">
        <f t="shared" si="75"/>
        <v>0.48050000000000015</v>
      </c>
      <c r="F405" s="52">
        <f t="shared" si="66"/>
        <v>24.98599167642419</v>
      </c>
      <c r="G405" s="52">
        <f t="shared" si="67"/>
        <v>3.2019242681171027</v>
      </c>
      <c r="H405" s="51">
        <f t="shared" si="68"/>
        <v>0.0682915059607338</v>
      </c>
      <c r="I405" s="15">
        <f t="shared" si="76"/>
        <v>89.52187715309847</v>
      </c>
      <c r="J405" s="15">
        <f t="shared" si="69"/>
        <v>398.3723533312882</v>
      </c>
      <c r="K405" s="15">
        <f t="shared" si="70"/>
        <v>446.17703573104285</v>
      </c>
      <c r="L405" s="52">
        <f t="shared" si="71"/>
        <v>3.5861551802911555</v>
      </c>
    </row>
    <row r="406" spans="1:12" ht="12.75">
      <c r="A406" s="33">
        <v>3.91999999999996</v>
      </c>
      <c r="B406" s="40">
        <f t="shared" si="72"/>
        <v>17.349531679297268</v>
      </c>
      <c r="C406" s="51">
        <f t="shared" si="73"/>
        <v>1.6144158487678673</v>
      </c>
      <c r="D406" s="51">
        <f t="shared" si="74"/>
        <v>0.7605841512321322</v>
      </c>
      <c r="E406" s="33">
        <f t="shared" si="75"/>
        <v>0.48100000000000015</v>
      </c>
      <c r="F406" s="52">
        <f t="shared" si="66"/>
        <v>24.7011271005484</v>
      </c>
      <c r="G406" s="52">
        <f t="shared" si="67"/>
        <v>3.152599526099851</v>
      </c>
      <c r="H406" s="51">
        <f t="shared" si="68"/>
        <v>0.06787201195933441</v>
      </c>
      <c r="I406" s="15">
        <f t="shared" si="76"/>
        <v>89.55340314835946</v>
      </c>
      <c r="J406" s="15">
        <f t="shared" si="69"/>
        <v>398.5126440101996</v>
      </c>
      <c r="K406" s="15">
        <f t="shared" si="70"/>
        <v>446.3341612914236</v>
      </c>
      <c r="L406" s="52">
        <f t="shared" si="71"/>
        <v>3.5309114692318335</v>
      </c>
    </row>
    <row r="407" spans="1:12" ht="12.75">
      <c r="A407" s="33">
        <v>3.9299999999999597</v>
      </c>
      <c r="B407" s="40">
        <f t="shared" si="72"/>
        <v>17.045622761811025</v>
      </c>
      <c r="C407" s="51">
        <f t="shared" si="73"/>
        <v>1.615773289007054</v>
      </c>
      <c r="D407" s="51">
        <f t="shared" si="74"/>
        <v>0.7592267109929455</v>
      </c>
      <c r="E407" s="33">
        <f t="shared" si="75"/>
        <v>0.48150000000000015</v>
      </c>
      <c r="F407" s="52">
        <f t="shared" si="66"/>
        <v>24.418436531822337</v>
      </c>
      <c r="G407" s="52">
        <f t="shared" si="67"/>
        <v>3.1038187522068448</v>
      </c>
      <c r="H407" s="51">
        <f t="shared" si="68"/>
        <v>0.06745350389282909</v>
      </c>
      <c r="I407" s="15">
        <f t="shared" si="76"/>
        <v>89.58444133588154</v>
      </c>
      <c r="J407" s="15">
        <f t="shared" si="69"/>
        <v>398.65076394467286</v>
      </c>
      <c r="K407" s="15">
        <f t="shared" si="70"/>
        <v>446.48885561803365</v>
      </c>
      <c r="L407" s="52">
        <f t="shared" si="71"/>
        <v>3.4762770024716665</v>
      </c>
    </row>
    <row r="408" spans="1:12" ht="12.75">
      <c r="A408" s="33">
        <v>3.9399999999999595</v>
      </c>
      <c r="B408" s="40">
        <f t="shared" si="72"/>
        <v>16.74590061887536</v>
      </c>
      <c r="C408" s="51">
        <f t="shared" si="73"/>
        <v>1.6171223590849106</v>
      </c>
      <c r="D408" s="51">
        <f t="shared" si="74"/>
        <v>0.7578776409150889</v>
      </c>
      <c r="E408" s="33">
        <f t="shared" si="75"/>
        <v>0.48200000000000015</v>
      </c>
      <c r="F408" s="52">
        <f t="shared" si="66"/>
        <v>24.137911981415055</v>
      </c>
      <c r="G408" s="52">
        <f t="shared" si="67"/>
        <v>3.055578762919139</v>
      </c>
      <c r="H408" s="51">
        <f t="shared" si="68"/>
        <v>0.06703598374689931</v>
      </c>
      <c r="I408" s="15">
        <f t="shared" si="76"/>
        <v>89.61499712351073</v>
      </c>
      <c r="J408" s="15">
        <f t="shared" si="69"/>
        <v>398.7867371996228</v>
      </c>
      <c r="K408" s="15">
        <f t="shared" si="70"/>
        <v>446.64114566357756</v>
      </c>
      <c r="L408" s="52">
        <f t="shared" si="71"/>
        <v>3.422248214469436</v>
      </c>
    </row>
    <row r="409" spans="1:12" ht="12.75">
      <c r="A409" s="33">
        <v>3.9499999999999593</v>
      </c>
      <c r="B409" s="40">
        <f t="shared" si="72"/>
        <v>16.450323702570703</v>
      </c>
      <c r="C409" s="51">
        <f t="shared" si="73"/>
        <v>1.6184630787598486</v>
      </c>
      <c r="D409" s="51">
        <f t="shared" si="74"/>
        <v>0.7565369212401509</v>
      </c>
      <c r="E409" s="33">
        <f t="shared" si="75"/>
        <v>0.48250000000000015</v>
      </c>
      <c r="F409" s="52">
        <f t="shared" si="66"/>
        <v>23.859545426563262</v>
      </c>
      <c r="G409" s="52">
        <f t="shared" si="67"/>
        <v>3.007876360667051</v>
      </c>
      <c r="H409" s="51">
        <f t="shared" si="68"/>
        <v>0.06661945347492058</v>
      </c>
      <c r="I409" s="15">
        <f t="shared" si="76"/>
        <v>89.6450758871174</v>
      </c>
      <c r="J409" s="15">
        <f t="shared" si="69"/>
        <v>398.92058769767243</v>
      </c>
      <c r="K409" s="15">
        <f t="shared" si="70"/>
        <v>446.79105822139314</v>
      </c>
      <c r="L409" s="52">
        <f t="shared" si="71"/>
        <v>3.3688215239470973</v>
      </c>
    </row>
    <row r="410" spans="1:12" ht="12.75">
      <c r="A410" s="33">
        <v>3.959999999999959</v>
      </c>
      <c r="B410" s="40">
        <f t="shared" si="72"/>
        <v>16.158850681221214</v>
      </c>
      <c r="C410" s="51">
        <f t="shared" si="73"/>
        <v>1.6197954678293471</v>
      </c>
      <c r="D410" s="51">
        <f t="shared" si="74"/>
        <v>0.7552045321706525</v>
      </c>
      <c r="E410" s="33">
        <f t="shared" si="75"/>
        <v>0.48300000000000015</v>
      </c>
      <c r="F410" s="52">
        <f t="shared" si="66"/>
        <v>23.58332881148848</v>
      </c>
      <c r="G410" s="52">
        <f t="shared" si="67"/>
        <v>2.9607083343551914</v>
      </c>
      <c r="H410" s="51">
        <f t="shared" si="68"/>
        <v>0.06620391499830013</v>
      </c>
      <c r="I410" s="15">
        <f t="shared" si="76"/>
        <v>89.67468297046095</v>
      </c>
      <c r="J410" s="15">
        <f t="shared" si="69"/>
        <v>399.05233921855125</v>
      </c>
      <c r="K410" s="15">
        <f t="shared" si="70"/>
        <v>446.93861992477747</v>
      </c>
      <c r="L410" s="52">
        <f t="shared" si="71"/>
        <v>3.3159933344778145</v>
      </c>
    </row>
    <row r="411" spans="1:12" ht="12.75">
      <c r="A411" s="33">
        <v>3.969999999999959</v>
      </c>
      <c r="B411" s="40">
        <f t="shared" si="72"/>
        <v>15.871440440878034</v>
      </c>
      <c r="C411" s="51">
        <f t="shared" si="73"/>
        <v>1.621119546129313</v>
      </c>
      <c r="D411" s="51">
        <f t="shared" si="74"/>
        <v>0.7538804538706866</v>
      </c>
      <c r="E411" s="33">
        <f t="shared" si="75"/>
        <v>0.48350000000000015</v>
      </c>
      <c r="F411" s="52">
        <f t="shared" si="66"/>
        <v>23.30925404830404</v>
      </c>
      <c r="G411" s="52">
        <f t="shared" si="67"/>
        <v>2.9140714598820083</v>
      </c>
      <c r="H411" s="51">
        <f t="shared" si="68"/>
        <v>0.0657893702068134</v>
      </c>
      <c r="I411" s="15">
        <f t="shared" si="76"/>
        <v>89.70382368505977</v>
      </c>
      <c r="J411" s="15">
        <f t="shared" si="69"/>
        <v>399.182015398516</v>
      </c>
      <c r="K411" s="15">
        <f t="shared" si="70"/>
        <v>447.08385724633797</v>
      </c>
      <c r="L411" s="52">
        <f t="shared" si="71"/>
        <v>3.2637600350678495</v>
      </c>
    </row>
    <row r="412" spans="1:12" ht="12.75">
      <c r="A412" s="33">
        <v>3.9799999999999587</v>
      </c>
      <c r="B412" s="40">
        <f t="shared" si="72"/>
        <v>15.588052086747616</v>
      </c>
      <c r="C412" s="51">
        <f t="shared" si="73"/>
        <v>1.6224353335334494</v>
      </c>
      <c r="D412" s="51">
        <f t="shared" si="74"/>
        <v>0.7525646664665503</v>
      </c>
      <c r="E412" s="33">
        <f t="shared" si="75"/>
        <v>0.48400000000000015</v>
      </c>
      <c r="F412" s="52">
        <f t="shared" si="66"/>
        <v>23.037313017911945</v>
      </c>
      <c r="G412" s="52">
        <f t="shared" si="67"/>
        <v>2.867962500653878</v>
      </c>
      <c r="H412" s="51">
        <f t="shared" si="68"/>
        <v>0.06537582095893939</v>
      </c>
      <c r="I412" s="15">
        <f t="shared" si="76"/>
        <v>89.7325033100663</v>
      </c>
      <c r="J412" s="15">
        <f t="shared" si="69"/>
        <v>399.3096397297951</v>
      </c>
      <c r="K412" s="15">
        <f t="shared" si="70"/>
        <v>447.2267964973706</v>
      </c>
      <c r="L412" s="52">
        <f t="shared" si="71"/>
        <v>3.2121180007323433</v>
      </c>
    </row>
    <row r="413" spans="1:12" ht="12.75">
      <c r="A413" s="33">
        <v>3.9899999999999585</v>
      </c>
      <c r="B413" s="40">
        <f t="shared" si="72"/>
        <v>15.308644944565897</v>
      </c>
      <c r="C413" s="51">
        <f t="shared" si="73"/>
        <v>1.623742849952628</v>
      </c>
      <c r="D413" s="51">
        <f t="shared" si="74"/>
        <v>0.7512571500473715</v>
      </c>
      <c r="E413" s="33">
        <f t="shared" si="75"/>
        <v>0.48450000000000015</v>
      </c>
      <c r="F413" s="52">
        <f t="shared" si="66"/>
        <v>22.767497570889795</v>
      </c>
      <c r="G413" s="52">
        <f t="shared" si="67"/>
        <v>2.8223782080937596</v>
      </c>
      <c r="H413" s="51">
        <f t="shared" si="68"/>
        <v>0.06496326908219476</v>
      </c>
      <c r="I413" s="15">
        <f t="shared" si="76"/>
        <v>89.76072709214725</v>
      </c>
      <c r="J413" s="15">
        <f t="shared" si="69"/>
        <v>399.4352355600553</v>
      </c>
      <c r="K413" s="15">
        <f t="shared" si="70"/>
        <v>447.36746382726193</v>
      </c>
      <c r="L413" s="52">
        <f t="shared" si="71"/>
        <v>3.1610635930650113</v>
      </c>
    </row>
    <row r="414" spans="1:12" ht="12.75">
      <c r="A414" s="33">
        <v>3.9999999999999583</v>
      </c>
      <c r="B414" s="40">
        <f t="shared" si="72"/>
        <v>15.033178561919028</v>
      </c>
      <c r="C414" s="51">
        <f t="shared" si="73"/>
        <v>1.625042115334272</v>
      </c>
      <c r="D414" s="51">
        <f t="shared" si="74"/>
        <v>0.7499578846657275</v>
      </c>
      <c r="E414" s="33">
        <f t="shared" si="75"/>
        <v>0.48500000000000015</v>
      </c>
      <c r="F414" s="52">
        <f t="shared" si="66"/>
        <v>22.49979952836762</v>
      </c>
      <c r="G414" s="52">
        <f t="shared" si="67"/>
        <v>2.7773153221444042</v>
      </c>
      <c r="H414" s="51">
        <f t="shared" si="68"/>
        <v>0.06455171637346689</v>
      </c>
      <c r="I414" s="15">
        <f t="shared" si="76"/>
        <v>89.7885002453687</v>
      </c>
      <c r="J414" s="15">
        <f t="shared" si="69"/>
        <v>399.5588260918907</v>
      </c>
      <c r="K414" s="15">
        <f t="shared" si="70"/>
        <v>447.50588522291764</v>
      </c>
      <c r="L414" s="52">
        <f t="shared" si="71"/>
        <v>3.110593160801733</v>
      </c>
    </row>
    <row r="415" spans="1:12" ht="12.75">
      <c r="A415" s="33">
        <v>4.009999999999958</v>
      </c>
      <c r="B415" s="40">
        <f t="shared" si="72"/>
        <v>14.761612709511613</v>
      </c>
      <c r="C415" s="51">
        <f t="shared" si="73"/>
        <v>1.6263331496617413</v>
      </c>
      <c r="D415" s="51">
        <f t="shared" si="74"/>
        <v>0.7486668503382582</v>
      </c>
      <c r="E415" s="33">
        <f t="shared" si="75"/>
        <v>0.48550000000000015</v>
      </c>
      <c r="F415" s="52">
        <f t="shared" si="66"/>
        <v>22.23421068289495</v>
      </c>
      <c r="G415" s="52">
        <f t="shared" si="67"/>
        <v>2.732770571766162</v>
      </c>
      <c r="H415" s="51">
        <f t="shared" si="68"/>
        <v>0.06414116459934575</v>
      </c>
      <c r="I415" s="15">
        <f t="shared" si="76"/>
        <v>89.81582795108636</v>
      </c>
      <c r="J415" s="15">
        <f t="shared" si="69"/>
        <v>399.68043438233434</v>
      </c>
      <c r="K415" s="15">
        <f t="shared" si="70"/>
        <v>447.6420865082145</v>
      </c>
      <c r="L415" s="52">
        <f t="shared" si="71"/>
        <v>3.0607030403781015</v>
      </c>
    </row>
    <row r="416" spans="1:12" ht="12.75">
      <c r="A416" s="33">
        <v>4.019999999999958</v>
      </c>
      <c r="B416" s="40">
        <f t="shared" si="72"/>
        <v>14.493907382383071</v>
      </c>
      <c r="C416" s="51">
        <f t="shared" si="73"/>
        <v>1.627615972953728</v>
      </c>
      <c r="D416" s="51">
        <f t="shared" si="74"/>
        <v>0.7473840270462713</v>
      </c>
      <c r="E416" s="33">
        <f t="shared" si="75"/>
        <v>0.48600000000000015</v>
      </c>
      <c r="F416" s="52">
        <f t="shared" si="66"/>
        <v>21.970722799297985</v>
      </c>
      <c r="G416" s="52">
        <f t="shared" si="67"/>
        <v>2.688740675429379</v>
      </c>
      <c r="H416" s="51">
        <f t="shared" si="68"/>
        <v>0.06373161549645466</v>
      </c>
      <c r="I416" s="15">
        <f t="shared" si="76"/>
        <v>89.84271535784066</v>
      </c>
      <c r="J416" s="15">
        <f t="shared" si="69"/>
        <v>399.80008334239096</v>
      </c>
      <c r="K416" s="15">
        <f t="shared" si="70"/>
        <v>447.7760933434779</v>
      </c>
      <c r="L416" s="52">
        <f t="shared" si="71"/>
        <v>3.0113895564809043</v>
      </c>
    </row>
    <row r="417" spans="1:12" ht="12.75">
      <c r="A417" s="33">
        <v>4.029999999999958</v>
      </c>
      <c r="B417" s="40">
        <f t="shared" si="72"/>
        <v>14.230022801072938</v>
      </c>
      <c r="C417" s="51">
        <f t="shared" si="73"/>
        <v>1.6288906052636571</v>
      </c>
      <c r="D417" s="51">
        <f t="shared" si="74"/>
        <v>0.7461093947363422</v>
      </c>
      <c r="E417" s="33">
        <f t="shared" si="75"/>
        <v>0.48650000000000015</v>
      </c>
      <c r="F417" s="52">
        <f t="shared" si="66"/>
        <v>21.709327615527016</v>
      </c>
      <c r="G417" s="52">
        <f t="shared" si="67"/>
        <v>2.6452223416014027</v>
      </c>
      <c r="H417" s="51">
        <f t="shared" si="68"/>
        <v>0.06332307077178008</v>
      </c>
      <c r="I417" s="15">
        <f t="shared" si="76"/>
        <v>89.86916758125668</v>
      </c>
      <c r="J417" s="15">
        <f t="shared" si="69"/>
        <v>399.9177957365922</v>
      </c>
      <c r="K417" s="15">
        <f t="shared" si="70"/>
        <v>447.9079312249833</v>
      </c>
      <c r="L417" s="52">
        <f t="shared" si="71"/>
        <v>2.9626490225935713</v>
      </c>
    </row>
    <row r="418" spans="1:12" ht="12.75">
      <c r="A418" s="33">
        <v>4.039999999999957</v>
      </c>
      <c r="B418" s="40">
        <f t="shared" si="72"/>
        <v>13.969919412735994</v>
      </c>
      <c r="C418" s="51">
        <f t="shared" si="73"/>
        <v>1.6301570666790928</v>
      </c>
      <c r="D418" s="51">
        <f t="shared" si="74"/>
        <v>0.7448429333209066</v>
      </c>
      <c r="E418" s="33">
        <f t="shared" si="75"/>
        <v>0.48700000000000015</v>
      </c>
      <c r="F418" s="52">
        <f t="shared" si="66"/>
        <v>21.450016843494236</v>
      </c>
      <c r="G418" s="52">
        <f t="shared" si="67"/>
        <v>2.60221226922824</v>
      </c>
      <c r="H418" s="51">
        <f t="shared" si="68"/>
        <v>0.06291553210300027</v>
      </c>
      <c r="I418" s="15">
        <f t="shared" si="76"/>
        <v>89.89518970394896</v>
      </c>
      <c r="J418" s="15">
        <f t="shared" si="69"/>
        <v>400.03359418257287</v>
      </c>
      <c r="K418" s="15">
        <f t="shared" si="70"/>
        <v>448.0376254844817</v>
      </c>
      <c r="L418" s="52">
        <f t="shared" si="71"/>
        <v>2.914477741535629</v>
      </c>
    </row>
    <row r="419" spans="1:12" ht="12.75">
      <c r="A419" s="33">
        <v>4.049999999999957</v>
      </c>
      <c r="B419" s="40">
        <f t="shared" si="72"/>
        <v>13.713557892207744</v>
      </c>
      <c r="C419" s="51">
        <f t="shared" si="73"/>
        <v>1.6314153773211528</v>
      </c>
      <c r="D419" s="51">
        <f t="shared" si="74"/>
        <v>0.7435846226788465</v>
      </c>
      <c r="E419" s="33">
        <f t="shared" si="75"/>
        <v>0.48750000000000016</v>
      </c>
      <c r="F419" s="52">
        <f t="shared" si="66"/>
        <v>21.192782169901786</v>
      </c>
      <c r="G419" s="52">
        <f t="shared" si="67"/>
        <v>2.5597071482108267</v>
      </c>
      <c r="H419" s="51">
        <f t="shared" si="68"/>
        <v>0.06250900113881311</v>
      </c>
      <c r="I419" s="15">
        <f t="shared" si="76"/>
        <v>89.92078677543107</v>
      </c>
      <c r="J419" s="15">
        <f t="shared" si="69"/>
        <v>400.1475011506683</v>
      </c>
      <c r="K419" s="15">
        <f t="shared" si="70"/>
        <v>448.1652012887485</v>
      </c>
      <c r="L419" s="52">
        <f t="shared" si="71"/>
        <v>2.866872005996126</v>
      </c>
    </row>
    <row r="420" spans="1:12" ht="12.75">
      <c r="A420" s="33">
        <v>4.059999999999957</v>
      </c>
      <c r="B420" s="40">
        <f t="shared" si="72"/>
        <v>13.46089914302124</v>
      </c>
      <c r="C420" s="51">
        <f t="shared" si="73"/>
        <v>1.632665557343929</v>
      </c>
      <c r="D420" s="51">
        <f t="shared" si="74"/>
        <v>0.7423344426560703</v>
      </c>
      <c r="E420" s="33">
        <f t="shared" si="75"/>
        <v>0.48800000000000016</v>
      </c>
      <c r="F420" s="52">
        <f t="shared" si="66"/>
        <v>20.937615257060365</v>
      </c>
      <c r="G420" s="52">
        <f t="shared" si="67"/>
        <v>2.5177036598759934</v>
      </c>
      <c r="H420" s="51">
        <f t="shared" si="68"/>
        <v>0.06210347949926264</v>
      </c>
      <c r="I420" s="15">
        <f t="shared" si="76"/>
        <v>89.94596381202983</v>
      </c>
      <c r="J420" s="15">
        <f t="shared" si="69"/>
        <v>400.25953896353275</v>
      </c>
      <c r="K420" s="15">
        <f t="shared" si="70"/>
        <v>448.2906836391567</v>
      </c>
      <c r="L420" s="52">
        <f t="shared" si="71"/>
        <v>2.819828099061113</v>
      </c>
    </row>
    <row r="421" spans="1:12" ht="12.75">
      <c r="A421" s="33">
        <v>4.069999999999957</v>
      </c>
      <c r="B421" s="40">
        <f t="shared" si="72"/>
        <v>13.21190429837582</v>
      </c>
      <c r="C421" s="51">
        <f t="shared" si="73"/>
        <v>1.6339076269339143</v>
      </c>
      <c r="D421" s="51">
        <f t="shared" si="74"/>
        <v>0.741092373066085</v>
      </c>
      <c r="E421" s="33">
        <f t="shared" si="75"/>
        <v>0.48850000000000016</v>
      </c>
      <c r="F421" s="52">
        <f t="shared" si="66"/>
        <v>20.68450774369833</v>
      </c>
      <c r="G421" s="52">
        <f t="shared" si="67"/>
        <v>2.4761984774420873</v>
      </c>
      <c r="H421" s="51">
        <f t="shared" si="68"/>
        <v>0.061698968776065004</v>
      </c>
      <c r="I421" s="15">
        <f t="shared" si="76"/>
        <v>89.97072579680425</v>
      </c>
      <c r="J421" s="15">
        <f t="shared" si="69"/>
        <v>400.3697297957789</v>
      </c>
      <c r="K421" s="15">
        <f t="shared" si="70"/>
        <v>448.41409737127236</v>
      </c>
      <c r="L421" s="52">
        <f t="shared" si="71"/>
        <v>2.773342294735138</v>
      </c>
    </row>
    <row r="422" spans="1:12" ht="12.75">
      <c r="A422" s="33">
        <v>4.0799999999999566</v>
      </c>
      <c r="B422" s="40">
        <f t="shared" si="72"/>
        <v>12.966534722058613</v>
      </c>
      <c r="C422" s="51">
        <f t="shared" si="73"/>
        <v>1.6351416063094357</v>
      </c>
      <c r="D422" s="51">
        <f t="shared" si="74"/>
        <v>0.7398583936905637</v>
      </c>
      <c r="E422" s="33">
        <f t="shared" si="75"/>
        <v>0.48900000000000016</v>
      </c>
      <c r="F422" s="52">
        <f t="shared" si="66"/>
        <v>20.43345124576135</v>
      </c>
      <c r="G422" s="52">
        <f t="shared" si="67"/>
        <v>2.435188266479312</v>
      </c>
      <c r="H422" s="51">
        <f t="shared" si="68"/>
        <v>0.06129547053293327</v>
      </c>
      <c r="I422" s="15">
        <f t="shared" si="76"/>
        <v>89.99507767946903</v>
      </c>
      <c r="J422" s="15">
        <f t="shared" si="69"/>
        <v>400.4780956736372</v>
      </c>
      <c r="K422" s="15">
        <f t="shared" si="70"/>
        <v>448.5354671544737</v>
      </c>
      <c r="L422" s="52">
        <f t="shared" si="71"/>
        <v>2.72741085845683</v>
      </c>
    </row>
    <row r="423" spans="1:12" ht="12.75">
      <c r="A423" s="33">
        <v>4.089999999999956</v>
      </c>
      <c r="B423" s="40">
        <f t="shared" si="72"/>
        <v>12.724752009319484</v>
      </c>
      <c r="C423" s="51">
        <f t="shared" si="73"/>
        <v>1.6363675157200943</v>
      </c>
      <c r="D423" s="51">
        <f t="shared" si="74"/>
        <v>0.738632484279905</v>
      </c>
      <c r="E423" s="33">
        <f t="shared" si="75"/>
        <v>0.48950000000000016</v>
      </c>
      <c r="F423" s="52">
        <f t="shared" si="66"/>
        <v>20.184437357202754</v>
      </c>
      <c r="G423" s="52">
        <f t="shared" si="67"/>
        <v>2.3946696853647773</v>
      </c>
      <c r="H423" s="51">
        <f t="shared" si="68"/>
        <v>0.060892986305901425</v>
      </c>
      <c r="I423" s="15">
        <f t="shared" si="76"/>
        <v>90.01902437632268</v>
      </c>
      <c r="J423" s="15">
        <f t="shared" si="69"/>
        <v>400.58465847463594</v>
      </c>
      <c r="K423" s="15">
        <f t="shared" si="70"/>
        <v>448.6548174915923</v>
      </c>
      <c r="L423" s="52">
        <f t="shared" si="71"/>
        <v>2.682030047608551</v>
      </c>
    </row>
    <row r="424" spans="1:12" ht="12.75">
      <c r="A424" s="33">
        <v>4.099999999999956</v>
      </c>
      <c r="B424" s="40">
        <f t="shared" si="72"/>
        <v>12.48651798770013</v>
      </c>
      <c r="C424" s="51">
        <f t="shared" si="73"/>
        <v>1.6375853754462124</v>
      </c>
      <c r="D424" s="51">
        <f t="shared" si="74"/>
        <v>0.737414624553787</v>
      </c>
      <c r="E424" s="33">
        <f t="shared" si="75"/>
        <v>0.49000000000000016</v>
      </c>
      <c r="F424" s="52">
        <f t="shared" si="66"/>
        <v>19.937457650764493</v>
      </c>
      <c r="G424" s="52">
        <f t="shared" si="67"/>
        <v>2.354639385732279</v>
      </c>
      <c r="H424" s="51">
        <f t="shared" si="68"/>
        <v>0.06049151760364746</v>
      </c>
      <c r="I424" s="15">
        <f t="shared" si="76"/>
        <v>90.04257077017999</v>
      </c>
      <c r="J424" s="15">
        <f t="shared" si="69"/>
        <v>400.689439927301</v>
      </c>
      <c r="K424" s="15">
        <f t="shared" si="70"/>
        <v>448.77217271857717</v>
      </c>
      <c r="L424" s="52">
        <f t="shared" si="71"/>
        <v>2.637196112020153</v>
      </c>
    </row>
    <row r="425" spans="1:12" ht="12.75">
      <c r="A425" s="33">
        <v>4.109999999999956</v>
      </c>
      <c r="B425" s="40">
        <f t="shared" si="72"/>
        <v>12.251794717818159</v>
      </c>
      <c r="C425" s="51">
        <f t="shared" si="73"/>
        <v>1.6387952057982853</v>
      </c>
      <c r="D425" s="51">
        <f t="shared" si="74"/>
        <v>0.736204794201714</v>
      </c>
      <c r="E425" s="33">
        <f t="shared" si="75"/>
        <v>0.49050000000000016</v>
      </c>
      <c r="F425" s="52">
        <f t="shared" si="66"/>
        <v>19.692503678749077</v>
      </c>
      <c r="G425" s="52">
        <f t="shared" si="67"/>
        <v>2.3150940129168567</v>
      </c>
      <c r="H425" s="51">
        <f t="shared" si="68"/>
        <v>0.060091065907815794</v>
      </c>
      <c r="I425" s="15">
        <f t="shared" si="76"/>
        <v>90.06572171030916</v>
      </c>
      <c r="J425" s="15">
        <f t="shared" si="69"/>
        <v>400.79246161087576</v>
      </c>
      <c r="K425" s="15">
        <f t="shared" si="70"/>
        <v>448.8875570041809</v>
      </c>
      <c r="L425" s="52">
        <f t="shared" si="71"/>
        <v>2.59290529446688</v>
      </c>
    </row>
    <row r="426" spans="1:12" ht="12.75">
      <c r="A426" s="33">
        <v>4.119999999999956</v>
      </c>
      <c r="B426" s="40">
        <f t="shared" si="72"/>
        <v>12.020544494106687</v>
      </c>
      <c r="C426" s="51">
        <f t="shared" si="73"/>
        <v>1.6399970271164417</v>
      </c>
      <c r="D426" s="51">
        <f t="shared" si="74"/>
        <v>0.7350029728835578</v>
      </c>
      <c r="E426" s="33">
        <f t="shared" si="75"/>
        <v>0.49100000000000016</v>
      </c>
      <c r="F426" s="52">
        <f t="shared" si="66"/>
        <v>19.44956697378211</v>
      </c>
      <c r="G426" s="52">
        <f t="shared" si="67"/>
        <v>2.2760302063941062</v>
      </c>
      <c r="H426" s="51">
        <f t="shared" si="68"/>
        <v>0.059691632673338685</v>
      </c>
      <c r="I426" s="15">
        <f t="shared" si="76"/>
        <v>90.0884820123731</v>
      </c>
      <c r="J426" s="15">
        <f t="shared" si="69"/>
        <v>400.89374495506036</v>
      </c>
      <c r="K426" s="15">
        <f t="shared" si="70"/>
        <v>449.0009943496676</v>
      </c>
      <c r="L426" s="52">
        <f t="shared" si="71"/>
        <v>2.5491538311613993</v>
      </c>
    </row>
    <row r="427" spans="1:12" ht="12.75">
      <c r="A427" s="33">
        <v>4.1299999999999555</v>
      </c>
      <c r="B427" s="40">
        <f t="shared" si="72"/>
        <v>11.792729845510319</v>
      </c>
      <c r="C427" s="51">
        <f t="shared" si="73"/>
        <v>1.6411908597699085</v>
      </c>
      <c r="D427" s="51">
        <f t="shared" si="74"/>
        <v>0.733809140230091</v>
      </c>
      <c r="E427" s="33">
        <f t="shared" si="75"/>
        <v>0.49150000000000016</v>
      </c>
      <c r="F427" s="52">
        <f t="shared" si="66"/>
        <v>19.20863904956596</v>
      </c>
      <c r="G427" s="52">
        <f t="shared" si="67"/>
        <v>2.237444600214303</v>
      </c>
      <c r="H427" s="51">
        <f t="shared" si="68"/>
        <v>0.05929321932875703</v>
      </c>
      <c r="I427" s="15">
        <f t="shared" si="76"/>
        <v>90.11085645837525</v>
      </c>
      <c r="J427" s="15">
        <f t="shared" si="69"/>
        <v>400.99331123976987</v>
      </c>
      <c r="K427" s="15">
        <f t="shared" si="70"/>
        <v>449.1125085885423</v>
      </c>
      <c r="L427" s="52">
        <f t="shared" si="71"/>
        <v>2.5059379522400196</v>
      </c>
    </row>
    <row r="428" spans="1:12" ht="12.75">
      <c r="A428" s="33">
        <v>4.139999999999955</v>
      </c>
      <c r="B428" s="40">
        <f t="shared" si="72"/>
        <v>11.568313536138154</v>
      </c>
      <c r="C428" s="51">
        <f t="shared" si="73"/>
        <v>1.6423767241564837</v>
      </c>
      <c r="D428" s="51">
        <f t="shared" si="74"/>
        <v>0.7326232758435159</v>
      </c>
      <c r="E428" s="33">
        <f t="shared" si="75"/>
        <v>0.49200000000000016</v>
      </c>
      <c r="F428" s="52">
        <f t="shared" si="66"/>
        <v>18.96971140162431</v>
      </c>
      <c r="G428" s="52">
        <f t="shared" si="67"/>
        <v>2.199333823431347</v>
      </c>
      <c r="H428" s="51">
        <f t="shared" si="68"/>
        <v>0.058895827276540524</v>
      </c>
      <c r="I428" s="15">
        <f t="shared" si="76"/>
        <v>90.13284979660956</v>
      </c>
      <c r="J428" s="15">
        <f t="shared" si="69"/>
        <v>401.09118159491254</v>
      </c>
      <c r="K428" s="15">
        <f t="shared" si="70"/>
        <v>449.2221233863021</v>
      </c>
      <c r="L428" s="52">
        <f t="shared" si="71"/>
        <v>2.4632538822431087</v>
      </c>
    </row>
    <row r="429" spans="1:12" ht="12.75">
      <c r="A429" s="33">
        <v>4.149999999999955</v>
      </c>
      <c r="B429" s="40">
        <f t="shared" si="72"/>
        <v>11.347258565874466</v>
      </c>
      <c r="C429" s="51">
        <f t="shared" si="73"/>
        <v>1.6435546407020145</v>
      </c>
      <c r="D429" s="51">
        <f t="shared" si="74"/>
        <v>0.7314453592979852</v>
      </c>
      <c r="E429" s="33">
        <f t="shared" si="75"/>
        <v>0.49250000000000016</v>
      </c>
      <c r="F429" s="52">
        <f t="shared" si="66"/>
        <v>18.732775508037683</v>
      </c>
      <c r="G429" s="52">
        <f t="shared" si="67"/>
        <v>2.161694500526536</v>
      </c>
      <c r="H429" s="51">
        <f t="shared" si="68"/>
        <v>0.05849945789340685</v>
      </c>
      <c r="I429" s="15">
        <f t="shared" si="76"/>
        <v>90.15446674161483</v>
      </c>
      <c r="J429" s="15">
        <f t="shared" si="69"/>
        <v>401.187377000186</v>
      </c>
      <c r="K429" s="15">
        <f t="shared" si="70"/>
        <v>449.3298622402084</v>
      </c>
      <c r="L429" s="52">
        <f t="shared" si="71"/>
        <v>2.4210978405897206</v>
      </c>
    </row>
    <row r="430" spans="1:12" ht="12.75">
      <c r="A430" s="33">
        <v>4.159999999999955</v>
      </c>
      <c r="B430" s="40">
        <f t="shared" si="72"/>
        <v>11.129528170947845</v>
      </c>
      <c r="C430" s="51">
        <f t="shared" si="73"/>
        <v>1.6447246298598825</v>
      </c>
      <c r="D430" s="51">
        <f t="shared" si="74"/>
        <v>0.730275370140117</v>
      </c>
      <c r="E430" s="33">
        <f t="shared" si="75"/>
        <v>0.49300000000000016</v>
      </c>
      <c r="F430" s="52">
        <f t="shared" si="66"/>
        <v>18.49782283017029</v>
      </c>
      <c r="G430" s="52">
        <f t="shared" si="67"/>
        <v>2.1245232518272212</v>
      </c>
      <c r="H430" s="51">
        <f t="shared" si="68"/>
        <v>0.058104112530640496</v>
      </c>
      <c r="I430" s="15">
        <f t="shared" si="76"/>
        <v>90.1757119741331</v>
      </c>
      <c r="J430" s="15">
        <f t="shared" si="69"/>
        <v>401.2819182848923</v>
      </c>
      <c r="K430" s="15">
        <f t="shared" si="70"/>
        <v>449.4357484790794</v>
      </c>
      <c r="L430" s="52">
        <f t="shared" si="71"/>
        <v>2.379466042046488</v>
      </c>
    </row>
    <row r="431" spans="1:12" ht="12.75">
      <c r="A431" s="33">
        <v>4.169999999999955</v>
      </c>
      <c r="B431" s="40">
        <f t="shared" si="72"/>
        <v>10.915085824459343</v>
      </c>
      <c r="C431" s="51">
        <f t="shared" si="73"/>
        <v>1.6458867121104954</v>
      </c>
      <c r="D431" s="51">
        <f t="shared" si="74"/>
        <v>0.7291132878895042</v>
      </c>
      <c r="E431" s="33">
        <f t="shared" si="75"/>
        <v>0.49350000000000016</v>
      </c>
      <c r="F431" s="52">
        <f t="shared" si="66"/>
        <v>18.26484481338778</v>
      </c>
      <c r="G431" s="52">
        <f t="shared" si="67"/>
        <v>2.0878166939203218</v>
      </c>
      <c r="H431" s="51">
        <f t="shared" si="68"/>
        <v>0.0577097925144108</v>
      </c>
      <c r="I431" s="15">
        <f t="shared" si="76"/>
        <v>90.19659014107229</v>
      </c>
      <c r="J431" s="15">
        <f t="shared" si="69"/>
        <v>401.3748261277717</v>
      </c>
      <c r="K431" s="15">
        <f t="shared" si="70"/>
        <v>449.53980526310437</v>
      </c>
      <c r="L431" s="52">
        <f t="shared" si="71"/>
        <v>2.3383546971907605</v>
      </c>
    </row>
    <row r="432" spans="1:12" ht="12.75">
      <c r="A432" s="33">
        <v>4.179999999999954</v>
      </c>
      <c r="B432" s="40">
        <f t="shared" si="72"/>
        <v>10.703895236870505</v>
      </c>
      <c r="C432" s="51">
        <f t="shared" si="73"/>
        <v>1.6470409079607837</v>
      </c>
      <c r="D432" s="51">
        <f t="shared" si="74"/>
        <v>0.727959092039216</v>
      </c>
      <c r="E432" s="33">
        <f t="shared" si="75"/>
        <v>0.49400000000000016</v>
      </c>
      <c r="F432" s="52">
        <f t="shared" si="66"/>
        <v>18.0338328877665</v>
      </c>
      <c r="G432" s="52">
        <f t="shared" si="67"/>
        <v>2.0515714400607816</v>
      </c>
      <c r="H432" s="51">
        <f t="shared" si="68"/>
        <v>0.05731649914608945</v>
      </c>
      <c r="I432" s="15">
        <f t="shared" si="76"/>
        <v>90.2171058554729</v>
      </c>
      <c r="J432" s="15">
        <f t="shared" si="69"/>
        <v>401.4661210568544</v>
      </c>
      <c r="K432" s="15">
        <f t="shared" si="70"/>
        <v>449.64205558367695</v>
      </c>
      <c r="L432" s="52">
        <f t="shared" si="71"/>
        <v>2.2977600128680757</v>
      </c>
    </row>
    <row r="433" spans="1:12" ht="12.75">
      <c r="A433" s="33">
        <v>4.189999999999954</v>
      </c>
      <c r="B433" s="40">
        <f t="shared" si="72"/>
        <v>10.49592035645169</v>
      </c>
      <c r="C433" s="51">
        <f t="shared" si="73"/>
        <v>1.6481872379437055</v>
      </c>
      <c r="D433" s="51">
        <f t="shared" si="74"/>
        <v>0.7268127620562943</v>
      </c>
      <c r="E433" s="33">
        <f t="shared" si="75"/>
        <v>0.49450000000000016</v>
      </c>
      <c r="F433" s="52">
        <f t="shared" si="66"/>
        <v>17.804778468793863</v>
      </c>
      <c r="G433" s="52">
        <f t="shared" si="67"/>
        <v>2.0157841005749266</v>
      </c>
      <c r="H433" s="51">
        <f t="shared" si="68"/>
        <v>0.05692423370256752</v>
      </c>
      <c r="I433" s="15">
        <f t="shared" si="76"/>
        <v>90.23726369647865</v>
      </c>
      <c r="J433" s="15">
        <f t="shared" si="69"/>
        <v>401.55582344933</v>
      </c>
      <c r="K433" s="15">
        <f t="shared" si="70"/>
        <v>449.7425222632496</v>
      </c>
      <c r="L433" s="52">
        <f t="shared" si="71"/>
        <v>2.257678192643918</v>
      </c>
    </row>
    <row r="434" spans="1:12" ht="12.75">
      <c r="A434" s="33">
        <v>4.199999999999954</v>
      </c>
      <c r="B434" s="40">
        <f t="shared" si="72"/>
        <v>10.29112536969158</v>
      </c>
      <c r="C434" s="51">
        <f t="shared" si="73"/>
        <v>1.649325722617757</v>
      </c>
      <c r="D434" s="51">
        <f t="shared" si="74"/>
        <v>0.725674277382243</v>
      </c>
      <c r="E434" s="33">
        <f t="shared" si="75"/>
        <v>0.49500000000000016</v>
      </c>
      <c r="F434" s="52">
        <f t="shared" si="66"/>
        <v>17.577672958060166</v>
      </c>
      <c r="G434" s="52">
        <f t="shared" si="67"/>
        <v>1.9804512832587977</v>
      </c>
      <c r="H434" s="51">
        <f t="shared" si="68"/>
        <v>0.0565329974365718</v>
      </c>
      <c r="I434" s="15">
        <f t="shared" si="76"/>
        <v>90.25706820931124</v>
      </c>
      <c r="J434" s="15">
        <f t="shared" si="69"/>
        <v>401.64395353143505</v>
      </c>
      <c r="K434" s="15">
        <f t="shared" si="70"/>
        <v>449.8412279552073</v>
      </c>
      <c r="L434" s="52">
        <f t="shared" si="71"/>
        <v>2.2181054372498537</v>
      </c>
    </row>
    <row r="435" spans="1:12" ht="12.75">
      <c r="A435" s="33">
        <v>4.209999999999954</v>
      </c>
      <c r="B435" s="40">
        <f t="shared" si="72"/>
        <v>10.089474701668399</v>
      </c>
      <c r="C435" s="51">
        <f t="shared" si="73"/>
        <v>1.6504563825664884</v>
      </c>
      <c r="D435" s="51">
        <f t="shared" si="74"/>
        <v>0.7245436174335116</v>
      </c>
      <c r="E435" s="33">
        <f t="shared" si="75"/>
        <v>0.49550000000000016</v>
      </c>
      <c r="F435" s="52">
        <f t="shared" si="66"/>
        <v>17.35250774394188</v>
      </c>
      <c r="G435" s="52">
        <f t="shared" si="67"/>
        <v>1.945569593771456</v>
      </c>
      <c r="H435" s="51">
        <f t="shared" si="68"/>
        <v>0.05614279157698087</v>
      </c>
      <c r="I435" s="15">
        <f t="shared" si="76"/>
        <v>90.27652390524895</v>
      </c>
      <c r="J435" s="15">
        <f t="shared" si="69"/>
        <v>401.73053137835785</v>
      </c>
      <c r="K435" s="15">
        <f t="shared" si="70"/>
        <v>449.9381951437608</v>
      </c>
      <c r="L435" s="52">
        <f t="shared" si="71"/>
        <v>2.179037945024031</v>
      </c>
    </row>
    <row r="436" spans="1:12" ht="12.75">
      <c r="A436" s="33">
        <v>4.219999999999954</v>
      </c>
      <c r="B436" s="40">
        <f t="shared" si="72"/>
        <v>9.890933016383515</v>
      </c>
      <c r="C436" s="51">
        <f t="shared" si="73"/>
        <v>1.6515792383980281</v>
      </c>
      <c r="D436" s="51">
        <f t="shared" si="74"/>
        <v>0.723420761601972</v>
      </c>
      <c r="E436" s="33">
        <f t="shared" si="75"/>
        <v>0.49600000000000016</v>
      </c>
      <c r="F436" s="52">
        <f t="shared" si="66"/>
        <v>17.129274202276342</v>
      </c>
      <c r="G436" s="52">
        <f t="shared" si="67"/>
        <v>1.9111356360232912</v>
      </c>
      <c r="H436" s="51">
        <f t="shared" si="68"/>
        <v>0.05575361732914064</v>
      </c>
      <c r="I436" s="15">
        <f t="shared" si="76"/>
        <v>90.29563526160918</v>
      </c>
      <c r="J436" s="15">
        <f t="shared" si="69"/>
        <v>401.81557691416083</v>
      </c>
      <c r="K436" s="15">
        <f t="shared" si="70"/>
        <v>450.03344614386015</v>
      </c>
      <c r="L436" s="52">
        <f t="shared" si="71"/>
        <v>2.1404719123460865</v>
      </c>
    </row>
    <row r="437" spans="1:12" ht="12.75">
      <c r="A437" s="33">
        <v>4.229999999999953</v>
      </c>
      <c r="B437" s="40">
        <f t="shared" si="72"/>
        <v>9.695465217058091</v>
      </c>
      <c r="C437" s="51">
        <f t="shared" si="73"/>
        <v>1.6526943107446108</v>
      </c>
      <c r="D437" s="51">
        <f t="shared" si="74"/>
        <v>0.7223056892553892</v>
      </c>
      <c r="E437" s="33">
        <f t="shared" si="75"/>
        <v>0.49650000000000016</v>
      </c>
      <c r="F437" s="52">
        <f t="shared" si="66"/>
        <v>16.907963697028062</v>
      </c>
      <c r="G437" s="52">
        <f t="shared" si="67"/>
        <v>1.8771460125593593</v>
      </c>
      <c r="H437" s="51">
        <f t="shared" si="68"/>
        <v>0.05536547587517946</v>
      </c>
      <c r="I437" s="15">
        <f t="shared" si="76"/>
        <v>90.31440672173477</v>
      </c>
      <c r="J437" s="15">
        <f t="shared" si="69"/>
        <v>401.89910991171973</v>
      </c>
      <c r="K437" s="15">
        <f t="shared" si="70"/>
        <v>450.12700310112615</v>
      </c>
      <c r="L437" s="52">
        <f t="shared" si="71"/>
        <v>2.102403534066483</v>
      </c>
    </row>
    <row r="438" spans="1:12" ht="12.75">
      <c r="A438" s="33">
        <v>4.239999999999953</v>
      </c>
      <c r="B438" s="40">
        <f t="shared" si="72"/>
        <v>9.503036446393429</v>
      </c>
      <c r="C438" s="51">
        <f t="shared" si="73"/>
        <v>1.6538016202621144</v>
      </c>
      <c r="D438" s="51">
        <f t="shared" si="74"/>
        <v>0.7211983797378856</v>
      </c>
      <c r="E438" s="33">
        <f t="shared" si="75"/>
        <v>0.49700000000000016</v>
      </c>
      <c r="F438" s="52">
        <f t="shared" si="66"/>
        <v>16.688567580946724</v>
      </c>
      <c r="G438" s="52">
        <f t="shared" si="67"/>
        <v>1.8435973249377837</v>
      </c>
      <c r="H438" s="51">
        <f t="shared" si="68"/>
        <v>0.05497836837432303</v>
      </c>
      <c r="I438" s="15">
        <f t="shared" si="76"/>
        <v>90.33284269498415</v>
      </c>
      <c r="J438" s="15">
        <f t="shared" si="69"/>
        <v>401.9811499926795</v>
      </c>
      <c r="K438" s="15">
        <f t="shared" si="70"/>
        <v>450.21888799180107</v>
      </c>
      <c r="L438" s="52">
        <f t="shared" si="71"/>
        <v>2.064829003930318</v>
      </c>
    </row>
    <row r="439" spans="1:12" ht="12.75">
      <c r="A439" s="33">
        <v>4.249999999999953</v>
      </c>
      <c r="B439" s="40">
        <f t="shared" si="72"/>
        <v>9.313612086795544</v>
      </c>
      <c r="C439" s="51">
        <f t="shared" si="73"/>
        <v>1.654901187629601</v>
      </c>
      <c r="D439" s="51">
        <f t="shared" si="74"/>
        <v>0.7200988123703991</v>
      </c>
      <c r="E439" s="33">
        <f t="shared" si="75"/>
        <v>0.49750000000000016</v>
      </c>
      <c r="F439" s="52">
        <f t="shared" si="66"/>
        <v>16.47107719621668</v>
      </c>
      <c r="G439" s="52">
        <f t="shared" si="67"/>
        <v>1.810486174103214</v>
      </c>
      <c r="H439" s="51">
        <f t="shared" si="68"/>
        <v>0.05459229596320875</v>
      </c>
      <c r="I439" s="15">
        <f t="shared" si="76"/>
        <v>90.35094755672519</v>
      </c>
      <c r="J439" s="15">
        <f t="shared" si="69"/>
        <v>402.06171662742713</v>
      </c>
      <c r="K439" s="15">
        <f t="shared" si="70"/>
        <v>450.3091226227184</v>
      </c>
      <c r="L439" s="52">
        <f t="shared" si="71"/>
        <v>2.0277445149956</v>
      </c>
    </row>
    <row r="440" spans="1:12" ht="12.75">
      <c r="A440" s="33">
        <v>4.259999999999953</v>
      </c>
      <c r="B440" s="40">
        <f t="shared" si="72"/>
        <v>9.12715776056479</v>
      </c>
      <c r="C440" s="51">
        <f t="shared" si="73"/>
        <v>1.655993033548865</v>
      </c>
      <c r="D440" s="51">
        <f t="shared" si="74"/>
        <v>0.7190069664511349</v>
      </c>
      <c r="E440" s="33">
        <f t="shared" si="75"/>
        <v>0.49800000000000016</v>
      </c>
      <c r="F440" s="52">
        <f t="shared" si="66"/>
        <v>16.255483875098495</v>
      </c>
      <c r="G440" s="52">
        <f t="shared" si="67"/>
        <v>1.7778091607554232</v>
      </c>
      <c r="H440" s="51">
        <f t="shared" si="68"/>
        <v>0.054207259756200124</v>
      </c>
      <c r="I440" s="15">
        <f t="shared" si="76"/>
        <v>90.36872564833274</v>
      </c>
      <c r="J440" s="15">
        <f t="shared" si="69"/>
        <v>402.1408291350807</v>
      </c>
      <c r="K440" s="15">
        <f t="shared" si="70"/>
        <v>450.3977286312904</v>
      </c>
      <c r="L440" s="52">
        <f t="shared" si="71"/>
        <v>1.991146260046074</v>
      </c>
    </row>
    <row r="441" spans="1:12" ht="12.75">
      <c r="A441" s="33">
        <v>4.2699999999999525</v>
      </c>
      <c r="B441" s="40">
        <f t="shared" si="72"/>
        <v>8.943639330050868</v>
      </c>
      <c r="C441" s="51">
        <f t="shared" si="73"/>
        <v>1.657077178743989</v>
      </c>
      <c r="D441" s="51">
        <f t="shared" si="74"/>
        <v>0.7179228212560109</v>
      </c>
      <c r="E441" s="33">
        <f t="shared" si="75"/>
        <v>0.49850000000000017</v>
      </c>
      <c r="F441" s="52">
        <f t="shared" si="66"/>
        <v>16.041778940561965</v>
      </c>
      <c r="G441" s="52">
        <f t="shared" si="67"/>
        <v>1.7455628857129983</v>
      </c>
      <c r="H441" s="51">
        <f t="shared" si="68"/>
        <v>0.05382326084570066</v>
      </c>
      <c r="I441" s="15">
        <f t="shared" si="76"/>
        <v>90.38618127718988</v>
      </c>
      <c r="J441" s="15">
        <f t="shared" si="69"/>
        <v>402.218506683495</v>
      </c>
      <c r="K441" s="15">
        <f t="shared" si="70"/>
        <v>450.48472748551444</v>
      </c>
      <c r="L441" s="52">
        <f t="shared" si="71"/>
        <v>1.9550304319985583</v>
      </c>
    </row>
    <row r="442" spans="1:12" ht="12.75">
      <c r="A442" s="33">
        <v>4.279999999999952</v>
      </c>
      <c r="B442" s="40">
        <f t="shared" si="72"/>
        <v>8.763022897774087</v>
      </c>
      <c r="C442" s="51">
        <f t="shared" si="73"/>
        <v>1.658153643960903</v>
      </c>
      <c r="D442" s="51">
        <f t="shared" si="74"/>
        <v>0.716846356039097</v>
      </c>
      <c r="E442" s="33">
        <f t="shared" si="75"/>
        <v>0.49900000000000017</v>
      </c>
      <c r="F442" s="52">
        <f t="shared" si="66"/>
        <v>15.829953706911224</v>
      </c>
      <c r="G442" s="52">
        <f t="shared" si="67"/>
        <v>1.7137439502722154</v>
      </c>
      <c r="H442" s="51">
        <f t="shared" si="68"/>
        <v>0.05344030030246769</v>
      </c>
      <c r="I442" s="15">
        <f t="shared" si="76"/>
        <v>90.4033187166926</v>
      </c>
      <c r="J442" s="15">
        <f t="shared" si="69"/>
        <v>402.29476828928205</v>
      </c>
      <c r="K442" s="15">
        <f t="shared" si="70"/>
        <v>450.57014048399594</v>
      </c>
      <c r="L442" s="52">
        <f t="shared" si="71"/>
        <v>1.9193932243048815</v>
      </c>
    </row>
    <row r="443" spans="1:12" ht="12.75">
      <c r="A443" s="33">
        <v>4.289999999999952</v>
      </c>
      <c r="B443" s="40">
        <f t="shared" si="72"/>
        <v>8.585274806513402</v>
      </c>
      <c r="C443" s="51">
        <f t="shared" si="73"/>
        <v>1.6592224499669523</v>
      </c>
      <c r="D443" s="51">
        <f t="shared" si="74"/>
        <v>0.7157775500330477</v>
      </c>
      <c r="E443" s="33">
        <f t="shared" si="75"/>
        <v>0.49950000000000017</v>
      </c>
      <c r="F443" s="52">
        <f t="shared" si="66"/>
        <v>15.619999480401844</v>
      </c>
      <c r="G443" s="52">
        <f t="shared" si="67"/>
        <v>1.682348956561098</v>
      </c>
      <c r="H443" s="51">
        <f t="shared" si="68"/>
        <v>0.05305837917592621</v>
      </c>
      <c r="I443" s="15">
        <f t="shared" si="76"/>
        <v>90.4201422062582</v>
      </c>
      <c r="J443" s="15">
        <f t="shared" si="69"/>
        <v>402.36963281784904</v>
      </c>
      <c r="K443" s="15">
        <f t="shared" si="70"/>
        <v>450.65398875599095</v>
      </c>
      <c r="L443" s="52">
        <f t="shared" si="71"/>
        <v>1.88423083134843</v>
      </c>
    </row>
    <row r="444" spans="1:12" ht="12.75">
      <c r="A444" s="33">
        <v>4.299999999999952</v>
      </c>
      <c r="B444" s="40">
        <f t="shared" si="72"/>
        <v>8.410361639361687</v>
      </c>
      <c r="C444" s="51">
        <f t="shared" si="73"/>
        <v>1.660283617550471</v>
      </c>
      <c r="D444" s="51">
        <f t="shared" si="74"/>
        <v>0.7147163824495292</v>
      </c>
      <c r="E444" s="33">
        <f t="shared" si="75"/>
        <v>0.5000000000000001</v>
      </c>
      <c r="F444" s="52">
        <f t="shared" si="66"/>
        <v>15.411907559849645</v>
      </c>
      <c r="G444" s="52">
        <f t="shared" si="67"/>
        <v>1.651374507888668</v>
      </c>
      <c r="H444" s="51">
        <f t="shared" si="68"/>
        <v>0.05267749849448229</v>
      </c>
      <c r="I444" s="15">
        <f t="shared" si="76"/>
        <v>90.43665595133709</v>
      </c>
      <c r="J444" s="15">
        <f t="shared" si="69"/>
        <v>402.44311898345006</v>
      </c>
      <c r="K444" s="15">
        <f t="shared" si="70"/>
        <v>450.73629326146414</v>
      </c>
      <c r="L444" s="52">
        <f t="shared" si="71"/>
        <v>1.8495394488353083</v>
      </c>
    </row>
    <row r="445" spans="1:12" ht="12.75">
      <c r="A445" s="33">
        <v>4.309999999999952</v>
      </c>
      <c r="B445" s="40">
        <f t="shared" si="72"/>
        <v>8.238250219749112</v>
      </c>
      <c r="C445" s="51">
        <f t="shared" si="73"/>
        <v>1.6613371675203605</v>
      </c>
      <c r="D445" s="51">
        <f t="shared" si="74"/>
        <v>0.7136628324796396</v>
      </c>
      <c r="E445" s="33">
        <f t="shared" si="75"/>
        <v>0.5005000000000001</v>
      </c>
      <c r="F445" s="52">
        <f t="shared" si="66"/>
        <v>15.205669237231964</v>
      </c>
      <c r="G445" s="52">
        <f t="shared" si="67"/>
        <v>1.6208172090894646</v>
      </c>
      <c r="H445" s="51">
        <f t="shared" si="68"/>
        <v>0.05229765926583685</v>
      </c>
      <c r="I445" s="15">
        <f t="shared" si="76"/>
        <v>90.45286412342799</v>
      </c>
      <c r="J445" s="15">
        <f t="shared" si="69"/>
        <v>402.51524534925454</v>
      </c>
      <c r="K445" s="15">
        <f t="shared" si="70"/>
        <v>450.8170747911651</v>
      </c>
      <c r="L445" s="52">
        <f t="shared" si="71"/>
        <v>1.8153152741802006</v>
      </c>
    </row>
    <row r="446" spans="1:12" ht="12.75">
      <c r="A446" s="33">
        <v>4.319999999999951</v>
      </c>
      <c r="B446" s="40">
        <f t="shared" si="72"/>
        <v>8.068907611434856</v>
      </c>
      <c r="C446" s="51">
        <f t="shared" si="73"/>
        <v>1.6623831207056772</v>
      </c>
      <c r="D446" s="51">
        <f t="shared" si="74"/>
        <v>0.7126168792943228</v>
      </c>
      <c r="E446" s="33">
        <f t="shared" si="75"/>
        <v>0.501</v>
      </c>
      <c r="F446" s="52">
        <f t="shared" si="66"/>
        <v>15.001275798280588</v>
      </c>
      <c r="G446" s="52">
        <f t="shared" si="67"/>
        <v>1.5906736668632928</v>
      </c>
      <c r="H446" s="51">
        <f t="shared" si="68"/>
        <v>0.051918862477299016</v>
      </c>
      <c r="I446" s="15">
        <f t="shared" si="76"/>
        <v>90.46877086009661</v>
      </c>
      <c r="J446" s="15">
        <f t="shared" si="69"/>
        <v>402.58603032742997</v>
      </c>
      <c r="K446" s="15">
        <f t="shared" si="70"/>
        <v>450.8963539667216</v>
      </c>
      <c r="L446" s="52">
        <f t="shared" si="71"/>
        <v>1.781554506886888</v>
      </c>
    </row>
    <row r="447" spans="1:12" ht="12.75">
      <c r="A447" s="33">
        <v>4.329999999999951</v>
      </c>
      <c r="B447" s="40">
        <f t="shared" si="72"/>
        <v>7.9023011184681415</v>
      </c>
      <c r="C447" s="51">
        <f t="shared" si="73"/>
        <v>1.663421497955223</v>
      </c>
      <c r="D447" s="51">
        <f t="shared" si="74"/>
        <v>0.7115785020447768</v>
      </c>
      <c r="E447" s="33">
        <f t="shared" si="75"/>
        <v>0.5015</v>
      </c>
      <c r="F447" s="52">
        <f t="shared" si="66"/>
        <v>14.798718523067354</v>
      </c>
      <c r="G447" s="52">
        <f t="shared" si="67"/>
        <v>1.560940490110308</v>
      </c>
      <c r="H447" s="51">
        <f t="shared" si="68"/>
        <v>0.05154110909609999</v>
      </c>
      <c r="I447" s="15">
        <f t="shared" si="76"/>
        <v>90.48438026499771</v>
      </c>
      <c r="J447" s="15">
        <f t="shared" si="69"/>
        <v>402.65549217923984</v>
      </c>
      <c r="K447" s="15">
        <f t="shared" si="70"/>
        <v>450.97415124074865</v>
      </c>
      <c r="L447" s="52">
        <f t="shared" si="71"/>
        <v>1.7482533489235452</v>
      </c>
    </row>
    <row r="448" spans="1:12" ht="12.75">
      <c r="A448" s="33">
        <v>4.339999999999951</v>
      </c>
      <c r="B448" s="40">
        <f t="shared" si="72"/>
        <v>7.738398285118791</v>
      </c>
      <c r="C448" s="51">
        <f t="shared" si="73"/>
        <v>1.664452320137145</v>
      </c>
      <c r="D448" s="51">
        <f t="shared" si="74"/>
        <v>0.7105476798628548</v>
      </c>
      <c r="E448" s="33">
        <f t="shared" si="75"/>
        <v>0.5019999999999999</v>
      </c>
      <c r="F448" s="52">
        <f t="shared" si="66"/>
        <v>14.597988686581589</v>
      </c>
      <c r="G448" s="52">
        <f t="shared" si="67"/>
        <v>1.531614290261391</v>
      </c>
      <c r="H448" s="51">
        <f t="shared" si="68"/>
        <v>0.051164400069706656</v>
      </c>
      <c r="I448" s="15">
        <f t="shared" si="76"/>
        <v>90.49969640790033</v>
      </c>
      <c r="J448" s="15">
        <f t="shared" si="69"/>
        <v>402.72364901515647</v>
      </c>
      <c r="K448" s="15">
        <f t="shared" si="70"/>
        <v>451.0504868969753</v>
      </c>
      <c r="L448" s="52">
        <f t="shared" si="71"/>
        <v>1.715408005092758</v>
      </c>
    </row>
    <row r="449" spans="1:12" ht="12.75">
      <c r="A449" s="33">
        <v>4.349999999999951</v>
      </c>
      <c r="B449" s="40">
        <f t="shared" si="72"/>
        <v>7.577166895778069</v>
      </c>
      <c r="C449" s="51">
        <f t="shared" si="73"/>
        <v>1.6654756081385391</v>
      </c>
      <c r="D449" s="51">
        <f t="shared" si="74"/>
        <v>0.7095243918614607</v>
      </c>
      <c r="E449" s="33">
        <f t="shared" si="75"/>
        <v>0.5024999999999998</v>
      </c>
      <c r="F449" s="52">
        <f t="shared" si="66"/>
        <v>14.39907755930003</v>
      </c>
      <c r="G449" s="52">
        <f t="shared" si="67"/>
        <v>1.5026916816038824</v>
      </c>
      <c r="H449" s="51">
        <f t="shared" si="68"/>
        <v>0.05078873632613547</v>
      </c>
      <c r="I449" s="15">
        <f t="shared" si="76"/>
        <v>90.51472332471637</v>
      </c>
      <c r="J449" s="15">
        <f t="shared" si="69"/>
        <v>402.79051879498786</v>
      </c>
      <c r="K449" s="15">
        <f t="shared" si="70"/>
        <v>451.12538105038647</v>
      </c>
      <c r="L449" s="52">
        <f t="shared" si="71"/>
        <v>1.6830146833963484</v>
      </c>
    </row>
    <row r="450" spans="1:12" ht="12.75">
      <c r="A450" s="33">
        <v>4.359999999999951</v>
      </c>
      <c r="B450" s="40">
        <f t="shared" si="72"/>
        <v>7.41857497483038</v>
      </c>
      <c r="C450" s="51">
        <f t="shared" si="73"/>
        <v>1.6664913828650618</v>
      </c>
      <c r="D450" s="51">
        <f t="shared" si="74"/>
        <v>0.708508617134938</v>
      </c>
      <c r="E450" s="33">
        <f t="shared" si="75"/>
        <v>0.5029999999999998</v>
      </c>
      <c r="F450" s="52">
        <f t="shared" si="66"/>
        <v>14.201976407749143</v>
      </c>
      <c r="G450" s="52">
        <f t="shared" si="67"/>
        <v>1.4741692816027063</v>
      </c>
      <c r="H450" s="51">
        <f t="shared" si="68"/>
        <v>0.05041411877426667</v>
      </c>
      <c r="I450" s="15">
        <f t="shared" si="76"/>
        <v>90.5294650175324</v>
      </c>
      <c r="J450" s="15">
        <f t="shared" si="69"/>
        <v>402.8561193280192</v>
      </c>
      <c r="K450" s="15">
        <f t="shared" si="70"/>
        <v>451.19885364738155</v>
      </c>
      <c r="L450" s="52">
        <f t="shared" si="71"/>
        <v>1.6510695953950312</v>
      </c>
    </row>
    <row r="451" spans="1:12" ht="12.75">
      <c r="A451" s="33">
        <v>4.36999999999995</v>
      </c>
      <c r="B451" s="40">
        <f t="shared" si="72"/>
        <v>7.262590786496288</v>
      </c>
      <c r="C451" s="51">
        <f t="shared" si="73"/>
        <v>1.6674996652405472</v>
      </c>
      <c r="D451" s="51">
        <f t="shared" si="74"/>
        <v>0.7075003347594526</v>
      </c>
      <c r="E451" s="33">
        <f t="shared" si="75"/>
        <v>0.5034999999999997</v>
      </c>
      <c r="F451" s="52">
        <f t="shared" si="66"/>
        <v>14.006676495059736</v>
      </c>
      <c r="G451" s="52">
        <f t="shared" si="67"/>
        <v>1.4460437112168898</v>
      </c>
      <c r="H451" s="51">
        <f t="shared" si="68"/>
        <v>0.0500405483041586</v>
      </c>
      <c r="I451" s="15">
        <f t="shared" si="76"/>
        <v>90.54392545464457</v>
      </c>
      <c r="J451" s="15">
        <f t="shared" si="69"/>
        <v>402.92046827316835</v>
      </c>
      <c r="K451" s="15">
        <f t="shared" si="70"/>
        <v>451.2709244659486</v>
      </c>
      <c r="L451" s="52">
        <f t="shared" si="71"/>
        <v>1.6195689565629168</v>
      </c>
    </row>
    <row r="452" spans="1:12" ht="12.75">
      <c r="A452" s="33">
        <v>4.37999999999995</v>
      </c>
      <c r="B452" s="40">
        <f t="shared" si="72"/>
        <v>7.109182834647443</v>
      </c>
      <c r="C452" s="51">
        <f t="shared" si="73"/>
        <v>1.6685004762066302</v>
      </c>
      <c r="D452" s="51">
        <f t="shared" si="74"/>
        <v>0.7064995237933694</v>
      </c>
      <c r="E452" s="33">
        <f t="shared" si="75"/>
        <v>0.5039999999999997</v>
      </c>
      <c r="F452" s="52">
        <f t="shared" si="66"/>
        <v>13.813169081514157</v>
      </c>
      <c r="G452" s="52">
        <f t="shared" si="67"/>
        <v>1.4183115952115255</v>
      </c>
      <c r="H452" s="51">
        <f t="shared" si="68"/>
        <v>0.04966802578736246</v>
      </c>
      <c r="I452" s="15">
        <f t="shared" si="76"/>
        <v>90.55810857059669</v>
      </c>
      <c r="J452" s="15">
        <f t="shared" si="69"/>
        <v>402.98358313915526</v>
      </c>
      <c r="K452" s="15">
        <f t="shared" si="70"/>
        <v>451.34161311585393</v>
      </c>
      <c r="L452" s="52">
        <f t="shared" si="71"/>
        <v>1.5885089866369086</v>
      </c>
    </row>
    <row r="453" spans="1:12" ht="12.75">
      <c r="A453" s="33">
        <v>4.38999999999995</v>
      </c>
      <c r="B453" s="40">
        <f t="shared" si="72"/>
        <v>6.958319862593977</v>
      </c>
      <c r="C453" s="51">
        <f t="shared" si="73"/>
        <v>1.6694938367223775</v>
      </c>
      <c r="D453" s="51">
        <f t="shared" si="74"/>
        <v>0.7055061632776222</v>
      </c>
      <c r="E453" s="33">
        <f t="shared" si="75"/>
        <v>0.5044999999999996</v>
      </c>
      <c r="F453" s="52">
        <f t="shared" si="66"/>
        <v>13.621445425085955</v>
      </c>
      <c r="G453" s="52">
        <f t="shared" si="67"/>
        <v>1.3909695624651977</v>
      </c>
      <c r="H453" s="51">
        <f t="shared" si="68"/>
        <v>0.04929655207723733</v>
      </c>
      <c r="I453" s="15">
        <f t="shared" si="76"/>
        <v>90.57201826622133</v>
      </c>
      <c r="J453" s="15">
        <f t="shared" si="69"/>
        <v>403.04548128468497</v>
      </c>
      <c r="K453" s="15">
        <f t="shared" si="70"/>
        <v>451.41093903884723</v>
      </c>
      <c r="L453" s="52">
        <f t="shared" si="71"/>
        <v>1.5578859099610216</v>
      </c>
    </row>
    <row r="454" spans="1:12" ht="12.75">
      <c r="A454" s="33">
        <v>4.39999999999995</v>
      </c>
      <c r="B454" s="40">
        <f t="shared" si="72"/>
        <v>6.80997085284488</v>
      </c>
      <c r="C454" s="51">
        <f t="shared" si="73"/>
        <v>1.6704797677639223</v>
      </c>
      <c r="D454" s="51">
        <f t="shared" si="74"/>
        <v>0.7045202322360774</v>
      </c>
      <c r="E454" s="33">
        <f t="shared" si="75"/>
        <v>0.5049999999999996</v>
      </c>
      <c r="F454" s="52">
        <f t="shared" si="66"/>
        <v>13.431496781972186</v>
      </c>
      <c r="G454" s="52">
        <f t="shared" si="67"/>
        <v>1.3640142462729072</v>
      </c>
      <c r="H454" s="51">
        <f t="shared" si="68"/>
        <v>0.048926128009265796</v>
      </c>
      <c r="I454" s="15">
        <f t="shared" si="76"/>
        <v>90.58565840868407</v>
      </c>
      <c r="J454" s="15">
        <f t="shared" si="69"/>
        <v>403.1061799186441</v>
      </c>
      <c r="K454" s="15">
        <f t="shared" si="70"/>
        <v>451.47892150888146</v>
      </c>
      <c r="L454" s="52">
        <f t="shared" si="71"/>
        <v>1.5276959558256562</v>
      </c>
    </row>
    <row r="455" spans="1:12" ht="12.75">
      <c r="A455" s="33">
        <v>4.4099999999999495</v>
      </c>
      <c r="B455" s="40">
        <f t="shared" si="72"/>
        <v>6.664105026841915</v>
      </c>
      <c r="C455" s="51">
        <f t="shared" si="73"/>
        <v>1.6714582903241075</v>
      </c>
      <c r="D455" s="51">
        <f t="shared" si="74"/>
        <v>0.7035417096758921</v>
      </c>
      <c r="E455" s="33">
        <f t="shared" si="75"/>
        <v>0.5054999999999995</v>
      </c>
      <c r="F455" s="52">
        <f t="shared" si="66"/>
        <v>13.243314407118365</v>
      </c>
      <c r="G455" s="52">
        <f t="shared" si="67"/>
        <v>1.3374422846445209</v>
      </c>
      <c r="H455" s="51">
        <f t="shared" si="68"/>
        <v>0.048556754401369924</v>
      </c>
      <c r="I455" s="15">
        <f t="shared" si="76"/>
        <v>90.59903283153051</v>
      </c>
      <c r="J455" s="15">
        <f t="shared" si="69"/>
        <v>403.16569610031075</v>
      </c>
      <c r="K455" s="15">
        <f t="shared" si="70"/>
        <v>451.5455796323481</v>
      </c>
      <c r="L455" s="52">
        <f t="shared" si="71"/>
        <v>1.4979353588018636</v>
      </c>
    </row>
    <row r="456" spans="1:12" ht="12.75">
      <c r="A456" s="33">
        <v>4.419999999999949</v>
      </c>
      <c r="B456" s="40">
        <f t="shared" si="72"/>
        <v>6.520691844667513</v>
      </c>
      <c r="C456" s="51">
        <f t="shared" si="73"/>
        <v>1.672429425412135</v>
      </c>
      <c r="D456" s="51">
        <f t="shared" si="74"/>
        <v>0.7025705745878648</v>
      </c>
      <c r="E456" s="33">
        <f t="shared" si="75"/>
        <v>0.5059999999999995</v>
      </c>
      <c r="F456" s="52">
        <f t="shared" si="66"/>
        <v>13.056889554736038</v>
      </c>
      <c r="G456" s="52">
        <f t="shared" si="67"/>
        <v>1.3112503205987673</v>
      </c>
      <c r="H456" s="51">
        <f t="shared" si="68"/>
        <v>0.04818843205422783</v>
      </c>
      <c r="I456" s="15">
        <f t="shared" si="76"/>
        <v>90.6121453347365</v>
      </c>
      <c r="J456" s="15">
        <f t="shared" si="69"/>
        <v>403.22404673957743</v>
      </c>
      <c r="K456" s="15">
        <f t="shared" si="70"/>
        <v>451.61093234832674</v>
      </c>
      <c r="L456" s="52">
        <f t="shared" si="71"/>
        <v>1.4686003590706196</v>
      </c>
    </row>
    <row r="457" spans="1:12" ht="12.75">
      <c r="A457" s="33">
        <v>4.429999999999949</v>
      </c>
      <c r="B457" s="40">
        <f t="shared" si="72"/>
        <v>6.379701004727296</v>
      </c>
      <c r="C457" s="51">
        <f t="shared" si="73"/>
        <v>1.6733931940532196</v>
      </c>
      <c r="D457" s="51">
        <f t="shared" si="74"/>
        <v>0.7016068059467802</v>
      </c>
      <c r="E457" s="33">
        <f t="shared" si="75"/>
        <v>0.5064999999999994</v>
      </c>
      <c r="F457" s="52">
        <f t="shared" si="66"/>
        <v>12.872213478813238</v>
      </c>
      <c r="G457" s="52">
        <f t="shared" si="67"/>
        <v>1.2854350024528296</v>
      </c>
      <c r="H457" s="51">
        <f t="shared" si="68"/>
        <v>0.04782116175159088</v>
      </c>
      <c r="I457" s="15">
        <f t="shared" si="76"/>
        <v>90.62499968476102</v>
      </c>
      <c r="J457" s="15">
        <f t="shared" si="69"/>
        <v>403.28124859718656</v>
      </c>
      <c r="K457" s="15">
        <f t="shared" si="70"/>
        <v>451.674998428849</v>
      </c>
      <c r="L457" s="52">
        <f t="shared" si="71"/>
        <v>1.4396872027471692</v>
      </c>
    </row>
    <row r="458" spans="1:12" ht="12.75">
      <c r="A458" s="33">
        <v>4.439999999999949</v>
      </c>
      <c r="B458" s="40">
        <f t="shared" si="72"/>
        <v>6.24110244340768</v>
      </c>
      <c r="C458" s="51">
        <f t="shared" si="73"/>
        <v>1.6743496172882515</v>
      </c>
      <c r="D458" s="51">
        <f t="shared" si="74"/>
        <v>0.7006503827117483</v>
      </c>
      <c r="E458" s="33">
        <f t="shared" si="75"/>
        <v>0.5069999999999993</v>
      </c>
      <c r="F458" s="52">
        <f t="shared" si="66"/>
        <v>12.689277433617791</v>
      </c>
      <c r="G458" s="52">
        <f t="shared" si="67"/>
        <v>1.2599929841075548</v>
      </c>
      <c r="H458" s="51">
        <f t="shared" si="68"/>
        <v>0.04745494426060176</v>
      </c>
      <c r="I458" s="15">
        <f t="shared" si="76"/>
        <v>90.6375996146021</v>
      </c>
      <c r="J458" s="15">
        <f t="shared" si="69"/>
        <v>403.33731828497935</v>
      </c>
      <c r="K458" s="15">
        <f t="shared" si="70"/>
        <v>451.7377964791769</v>
      </c>
      <c r="L458" s="52">
        <f t="shared" si="71"/>
        <v>1.4111921422004614</v>
      </c>
    </row>
    <row r="459" spans="1:12" ht="12.75">
      <c r="A459" s="33">
        <v>4.449999999999949</v>
      </c>
      <c r="B459" s="40">
        <f t="shared" si="72"/>
        <v>6.104866334708984</v>
      </c>
      <c r="C459" s="51">
        <f t="shared" si="73"/>
        <v>1.6752987161734636</v>
      </c>
      <c r="D459" s="51">
        <f t="shared" si="74"/>
        <v>0.6997012838265363</v>
      </c>
      <c r="E459" s="33">
        <f t="shared" si="75"/>
        <v>0.5074999999999993</v>
      </c>
      <c r="F459" s="52">
        <f t="shared" si="66"/>
        <v>12.508072674193288</v>
      </c>
      <c r="G459" s="52">
        <f t="shared" si="67"/>
        <v>1.2349209253282933</v>
      </c>
      <c r="H459" s="51">
        <f t="shared" si="68"/>
        <v>0.047089780332112946</v>
      </c>
      <c r="I459" s="15">
        <f t="shared" si="76"/>
        <v>90.64994882385538</v>
      </c>
      <c r="J459" s="15">
        <f t="shared" si="69"/>
        <v>403.39227226615645</v>
      </c>
      <c r="K459" s="15">
        <f t="shared" si="70"/>
        <v>451.79934493809526</v>
      </c>
      <c r="L459" s="52">
        <f t="shared" si="71"/>
        <v>1.3831114363676886</v>
      </c>
    </row>
    <row r="460" spans="1:12" ht="12.75">
      <c r="A460" s="33">
        <v>4.4599999999999485</v>
      </c>
      <c r="B460" s="40">
        <f t="shared" si="72"/>
        <v>5.970963089854681</v>
      </c>
      <c r="C460" s="51">
        <f t="shared" si="73"/>
        <v>1.6762405117801058</v>
      </c>
      <c r="D460" s="51">
        <f t="shared" si="74"/>
        <v>0.6987594882198941</v>
      </c>
      <c r="E460" s="33">
        <f t="shared" si="75"/>
        <v>0.5079999999999992</v>
      </c>
      <c r="F460" s="52">
        <f t="shared" si="66"/>
        <v>12.328590456848236</v>
      </c>
      <c r="G460" s="52">
        <f t="shared" si="67"/>
        <v>1.2102154920214274</v>
      </c>
      <c r="H460" s="51">
        <f t="shared" si="68"/>
        <v>0.046725670701006305</v>
      </c>
      <c r="I460" s="15">
        <f t="shared" si="76"/>
        <v>90.6620509787756</v>
      </c>
      <c r="J460" s="15">
        <f t="shared" si="69"/>
        <v>403.4461268555514</v>
      </c>
      <c r="K460" s="15">
        <f t="shared" si="70"/>
        <v>451.85966207821764</v>
      </c>
      <c r="L460" s="52">
        <f t="shared" si="71"/>
        <v>1.3554413510639989</v>
      </c>
    </row>
    <row r="461" spans="1:12" ht="12.75">
      <c r="A461" s="33">
        <v>4.469999999999948</v>
      </c>
      <c r="B461" s="40">
        <f t="shared" si="72"/>
        <v>5.839363356877185</v>
      </c>
      <c r="C461" s="51">
        <f t="shared" si="73"/>
        <v>1.677175025194126</v>
      </c>
      <c r="D461" s="51">
        <f t="shared" si="74"/>
        <v>0.6978249748058739</v>
      </c>
      <c r="E461" s="33">
        <f t="shared" si="75"/>
        <v>0.5084999999999992</v>
      </c>
      <c r="F461" s="52">
        <f t="shared" si="66"/>
        <v>12.150822039637998</v>
      </c>
      <c r="G461" s="52">
        <f t="shared" si="67"/>
        <v>1.1858733565065982</v>
      </c>
      <c r="H461" s="51">
        <f t="shared" si="68"/>
        <v>0.04636261608651338</v>
      </c>
      <c r="I461" s="15">
        <f t="shared" si="76"/>
        <v>90.67390971234066</v>
      </c>
      <c r="J461" s="15">
        <f t="shared" si="69"/>
        <v>403.49889821991593</v>
      </c>
      <c r="K461" s="15">
        <f t="shared" si="70"/>
        <v>451.9187660063059</v>
      </c>
      <c r="L461" s="52">
        <f t="shared" si="71"/>
        <v>1.32817815928739</v>
      </c>
    </row>
    <row r="462" spans="1:12" ht="12.75">
      <c r="A462" s="33">
        <v>4.479999999999948</v>
      </c>
      <c r="B462" s="40">
        <f t="shared" si="72"/>
        <v>5.710038020180734</v>
      </c>
      <c r="C462" s="51">
        <f t="shared" si="73"/>
        <v>1.6781022775158563</v>
      </c>
      <c r="D462" s="51">
        <f t="shared" si="74"/>
        <v>0.6968977224841436</v>
      </c>
      <c r="E462" s="33">
        <f t="shared" si="75"/>
        <v>0.5089999999999991</v>
      </c>
      <c r="F462" s="52">
        <f aca="true" t="shared" si="77" ref="F462:F525">($H$5*(2*(($H$2/2)^2-(C462/2)^2)+(C462*D462))/(E462/2)^2)</f>
        <v>11.974758682839937</v>
      </c>
      <c r="G462" s="52">
        <f aca="true" t="shared" si="78" ref="G462:G525">3.1416*B462*(E462/2)^2</f>
        <v>1.161891197784678</v>
      </c>
      <c r="H462" s="51">
        <f aca="true" t="shared" si="79" ref="H462:H525">$D$4*B462^$D$5</f>
        <v>0.04600061719253684</v>
      </c>
      <c r="I462" s="15">
        <f t="shared" si="76"/>
        <v>90.68552862431851</v>
      </c>
      <c r="J462" s="15">
        <f aca="true" t="shared" si="80" ref="J462:J525">I462*4.45</f>
        <v>403.5506023782174</v>
      </c>
      <c r="K462" s="15">
        <f aca="true" t="shared" si="81" ref="K462:K525">J462*$H$8</f>
        <v>451.9766746636035</v>
      </c>
      <c r="L462" s="52">
        <f aca="true" t="shared" si="82" ref="L462:L525">G462*$H$8</f>
        <v>1.3013181415188395</v>
      </c>
    </row>
    <row r="463" spans="1:12" ht="12.75">
      <c r="A463" s="33">
        <v>4.489999999999948</v>
      </c>
      <c r="B463" s="40">
        <f aca="true" t="shared" si="83" ref="B463:B526">F463*$D$2*$D$3*H462</f>
        <v>5.582958200081814</v>
      </c>
      <c r="C463" s="51">
        <f aca="true" t="shared" si="84" ref="C463:C526">C462+0.01*(2*H462)</f>
        <v>1.679022289859707</v>
      </c>
      <c r="D463" s="51">
        <f aca="true" t="shared" si="85" ref="D463:D526">D462-0.01*(2*H462)</f>
        <v>0.6959777101402929</v>
      </c>
      <c r="E463" s="33">
        <f aca="true" t="shared" si="86" ref="E463:E526">E462+(0.01*$H$7)</f>
        <v>0.5094999999999991</v>
      </c>
      <c r="F463" s="52">
        <f t="shared" si="77"/>
        <v>11.800391649421577</v>
      </c>
      <c r="G463" s="52">
        <f t="shared" si="78"/>
        <v>1.1382657018015039</v>
      </c>
      <c r="H463" s="51">
        <f t="shared" si="79"/>
        <v>0.045639674707972845</v>
      </c>
      <c r="I463" s="15">
        <f aca="true" t="shared" si="87" ref="I463:I526">G463*0.01+I462</f>
        <v>90.69691128133653</v>
      </c>
      <c r="J463" s="15">
        <f t="shared" si="80"/>
        <v>403.60125520194754</v>
      </c>
      <c r="K463" s="15">
        <f t="shared" si="81"/>
        <v>452.0334058261813</v>
      </c>
      <c r="L463" s="52">
        <f t="shared" si="82"/>
        <v>1.2748575860176845</v>
      </c>
    </row>
    <row r="464" spans="1:12" ht="12.75">
      <c r="A464" s="33">
        <v>4.499999999999948</v>
      </c>
      <c r="B464" s="40">
        <f t="shared" si="83"/>
        <v>5.4580952523275705</v>
      </c>
      <c r="C464" s="51">
        <f t="shared" si="84"/>
        <v>1.6799350833538664</v>
      </c>
      <c r="D464" s="51">
        <f t="shared" si="85"/>
        <v>0.6950649166461335</v>
      </c>
      <c r="E464" s="33">
        <f t="shared" si="86"/>
        <v>0.509999999999999</v>
      </c>
      <c r="F464" s="52">
        <f t="shared" si="77"/>
        <v>11.627712205501886</v>
      </c>
      <c r="G464" s="52">
        <f t="shared" si="78"/>
        <v>1.1149935617074127</v>
      </c>
      <c r="H464" s="51">
        <f t="shared" si="79"/>
        <v>0.04527978930703455</v>
      </c>
      <c r="I464" s="15">
        <f t="shared" si="87"/>
        <v>90.7080612169536</v>
      </c>
      <c r="J464" s="15">
        <f t="shared" si="80"/>
        <v>403.65087241544353</v>
      </c>
      <c r="K464" s="15">
        <f t="shared" si="81"/>
        <v>452.0889771052968</v>
      </c>
      <c r="L464" s="52">
        <f t="shared" si="82"/>
        <v>1.2487927891123023</v>
      </c>
    </row>
    <row r="465" spans="1:12" ht="12.75">
      <c r="A465" s="33">
        <v>4.509999999999947</v>
      </c>
      <c r="B465" s="40">
        <f t="shared" si="83"/>
        <v>5.33542076759276</v>
      </c>
      <c r="C465" s="51">
        <f t="shared" si="84"/>
        <v>1.6808406791400072</v>
      </c>
      <c r="D465" s="51">
        <f t="shared" si="85"/>
        <v>0.6941593208599928</v>
      </c>
      <c r="E465" s="33">
        <f t="shared" si="86"/>
        <v>0.510499999999999</v>
      </c>
      <c r="F465" s="52">
        <f t="shared" si="77"/>
        <v>11.456711620805825</v>
      </c>
      <c r="G465" s="52">
        <f t="shared" si="78"/>
        <v>1.0920714781126042</v>
      </c>
      <c r="H465" s="51">
        <f t="shared" si="79"/>
        <v>0.04492096164957679</v>
      </c>
      <c r="I465" s="15">
        <f t="shared" si="87"/>
        <v>90.71898193173472</v>
      </c>
      <c r="J465" s="15">
        <f t="shared" si="80"/>
        <v>403.6994695962195</v>
      </c>
      <c r="K465" s="15">
        <f t="shared" si="81"/>
        <v>452.14340594776587</v>
      </c>
      <c r="L465" s="52">
        <f t="shared" si="82"/>
        <v>1.2231200554861168</v>
      </c>
    </row>
    <row r="466" spans="1:12" ht="12.75">
      <c r="A466" s="33">
        <v>4.519999999999947</v>
      </c>
      <c r="B466" s="40">
        <f t="shared" si="83"/>
        <v>5.2149065709556295</v>
      </c>
      <c r="C466" s="51">
        <f t="shared" si="84"/>
        <v>1.6817390983729987</v>
      </c>
      <c r="D466" s="51">
        <f t="shared" si="85"/>
        <v>0.6932609016270013</v>
      </c>
      <c r="E466" s="33">
        <f t="shared" si="86"/>
        <v>0.5109999999999989</v>
      </c>
      <c r="F466" s="52">
        <f t="shared" si="77"/>
        <v>11.287381169112114</v>
      </c>
      <c r="G466" s="52">
        <f t="shared" si="78"/>
        <v>1.0694961593383676</v>
      </c>
      <c r="H466" s="51">
        <f t="shared" si="79"/>
        <v>0.04456319238142209</v>
      </c>
      <c r="I466" s="15">
        <f t="shared" si="87"/>
        <v>90.7296768933281</v>
      </c>
      <c r="J466" s="15">
        <f t="shared" si="80"/>
        <v>403.7470621753101</v>
      </c>
      <c r="K466" s="15">
        <f t="shared" si="81"/>
        <v>452.19670963634735</v>
      </c>
      <c r="L466" s="52">
        <f t="shared" si="82"/>
        <v>1.1978356984589718</v>
      </c>
    </row>
    <row r="467" spans="1:12" ht="12.75">
      <c r="A467" s="33">
        <v>4.529999999999947</v>
      </c>
      <c r="B467" s="40">
        <f t="shared" si="83"/>
        <v>5.096524721353243</v>
      </c>
      <c r="C467" s="51">
        <f t="shared" si="84"/>
        <v>1.6826303622206271</v>
      </c>
      <c r="D467" s="51">
        <f t="shared" si="85"/>
        <v>0.6923696377793729</v>
      </c>
      <c r="E467" s="33">
        <f t="shared" si="86"/>
        <v>0.5114999999999988</v>
      </c>
      <c r="F467" s="52">
        <f t="shared" si="77"/>
        <v>11.119712128694347</v>
      </c>
      <c r="G467" s="52">
        <f t="shared" si="78"/>
        <v>1.0472643216642001</v>
      </c>
      <c r="H467" s="51">
        <f t="shared" si="79"/>
        <v>0.044206482134688044</v>
      </c>
      <c r="I467" s="15">
        <f t="shared" si="87"/>
        <v>90.74014953654475</v>
      </c>
      <c r="J467" s="15">
        <f t="shared" si="80"/>
        <v>403.79366543762416</v>
      </c>
      <c r="K467" s="15">
        <f t="shared" si="81"/>
        <v>452.2489052901391</v>
      </c>
      <c r="L467" s="52">
        <f t="shared" si="82"/>
        <v>1.1729360402639042</v>
      </c>
    </row>
    <row r="468" spans="1:12" ht="12.75">
      <c r="A468" s="33">
        <v>4.539999999999947</v>
      </c>
      <c r="B468" s="40">
        <f t="shared" si="83"/>
        <v>4.9802475110166675</v>
      </c>
      <c r="C468" s="51">
        <f t="shared" si="84"/>
        <v>1.683514491863321</v>
      </c>
      <c r="D468" s="51">
        <f t="shared" si="85"/>
        <v>0.6914855081366791</v>
      </c>
      <c r="E468" s="33">
        <f t="shared" si="86"/>
        <v>0.5119999999999988</v>
      </c>
      <c r="F468" s="52">
        <f t="shared" si="77"/>
        <v>10.953695782755412</v>
      </c>
      <c r="G468" s="52">
        <f t="shared" si="78"/>
        <v>1.0253726895708497</v>
      </c>
      <c r="H468" s="51">
        <f t="shared" si="79"/>
        <v>0.04385083152811606</v>
      </c>
      <c r="I468" s="15">
        <f t="shared" si="87"/>
        <v>90.75040326344046</v>
      </c>
      <c r="J468" s="15">
        <f t="shared" si="80"/>
        <v>403.83929452231007</v>
      </c>
      <c r="K468" s="15">
        <f t="shared" si="81"/>
        <v>452.3000098649873</v>
      </c>
      <c r="L468" s="52">
        <f t="shared" si="82"/>
        <v>1.1484174123193518</v>
      </c>
    </row>
    <row r="469" spans="1:12" ht="12.75">
      <c r="A469" s="33">
        <v>4.5499999999999465</v>
      </c>
      <c r="B469" s="40">
        <f t="shared" si="83"/>
        <v>4.866047464886487</v>
      </c>
      <c r="C469" s="51">
        <f t="shared" si="84"/>
        <v>1.6843915084938832</v>
      </c>
      <c r="D469" s="51">
        <f t="shared" si="85"/>
        <v>0.6906084915061168</v>
      </c>
      <c r="E469" s="33">
        <f t="shared" si="86"/>
        <v>0.5124999999999987</v>
      </c>
      <c r="F469" s="52">
        <f t="shared" si="77"/>
        <v>10.78932341985538</v>
      </c>
      <c r="G469" s="52">
        <f t="shared" si="78"/>
        <v>1.0038179959793114</v>
      </c>
      <c r="H469" s="51">
        <f t="shared" si="79"/>
        <v>0.04349624116740171</v>
      </c>
      <c r="I469" s="15">
        <f t="shared" si="87"/>
        <v>90.76044144340025</v>
      </c>
      <c r="J469" s="15">
        <f t="shared" si="80"/>
        <v>403.88396442313115</v>
      </c>
      <c r="K469" s="15">
        <f t="shared" si="81"/>
        <v>452.35004015390695</v>
      </c>
      <c r="L469" s="52">
        <f t="shared" si="82"/>
        <v>1.1242761554968288</v>
      </c>
    </row>
    <row r="470" spans="1:12" ht="12.75">
      <c r="A470" s="33">
        <v>4.559999999999946</v>
      </c>
      <c r="B470" s="40">
        <f t="shared" si="83"/>
        <v>4.753897340009099</v>
      </c>
      <c r="C470" s="51">
        <f t="shared" si="84"/>
        <v>1.6852614333172313</v>
      </c>
      <c r="D470" s="51">
        <f t="shared" si="85"/>
        <v>0.6897385666827688</v>
      </c>
      <c r="E470" s="33">
        <f t="shared" si="86"/>
        <v>0.5129999999999987</v>
      </c>
      <c r="F470" s="52">
        <f t="shared" si="77"/>
        <v>10.626586334332824</v>
      </c>
      <c r="G470" s="52">
        <f t="shared" si="78"/>
        <v>0.9825969824858151</v>
      </c>
      <c r="H470" s="51">
        <f t="shared" si="79"/>
        <v>0.043142711645526716</v>
      </c>
      <c r="I470" s="15">
        <f t="shared" si="87"/>
        <v>90.77026741322511</v>
      </c>
      <c r="J470" s="15">
        <f t="shared" si="80"/>
        <v>403.9276899888518</v>
      </c>
      <c r="K470" s="15">
        <f t="shared" si="81"/>
        <v>452.39901278751404</v>
      </c>
      <c r="L470" s="52">
        <f t="shared" si="82"/>
        <v>1.100508620384113</v>
      </c>
    </row>
    <row r="471" spans="1:12" ht="12.75">
      <c r="A471" s="33">
        <v>4.569999999999946</v>
      </c>
      <c r="B471" s="40">
        <f t="shared" si="83"/>
        <v>4.643770124914198</v>
      </c>
      <c r="C471" s="51">
        <f t="shared" si="84"/>
        <v>1.6861242875501419</v>
      </c>
      <c r="D471" s="51">
        <f t="shared" si="85"/>
        <v>0.6888757124498582</v>
      </c>
      <c r="E471" s="33">
        <f t="shared" si="86"/>
        <v>0.5134999999999986</v>
      </c>
      <c r="F471" s="52">
        <f t="shared" si="77"/>
        <v>10.465475826719647</v>
      </c>
      <c r="G471" s="52">
        <f t="shared" si="78"/>
        <v>0.9617063995928259</v>
      </c>
      <c r="H471" s="51">
        <f t="shared" si="79"/>
        <v>0.042790243543092576</v>
      </c>
      <c r="I471" s="15">
        <f t="shared" si="87"/>
        <v>90.77988447722105</v>
      </c>
      <c r="J471" s="15">
        <f t="shared" si="80"/>
        <v>403.97048592363365</v>
      </c>
      <c r="K471" s="15">
        <f t="shared" si="81"/>
        <v>452.44694423446975</v>
      </c>
      <c r="L471" s="52">
        <f t="shared" si="82"/>
        <v>1.077111167543965</v>
      </c>
    </row>
    <row r="472" spans="1:12" ht="12.75">
      <c r="A472" s="33">
        <v>4.579999999999946</v>
      </c>
      <c r="B472" s="40">
        <f t="shared" si="83"/>
        <v>4.5356390389739145</v>
      </c>
      <c r="C472" s="51">
        <f t="shared" si="84"/>
        <v>1.6869800924210037</v>
      </c>
      <c r="D472" s="51">
        <f t="shared" si="85"/>
        <v>0.6880199075789963</v>
      </c>
      <c r="E472" s="33">
        <f t="shared" si="86"/>
        <v>0.5139999999999986</v>
      </c>
      <c r="F472" s="52">
        <f t="shared" si="77"/>
        <v>10.305983204149506</v>
      </c>
      <c r="G472" s="52">
        <f t="shared" si="78"/>
        <v>0.9411430069361016</v>
      </c>
      <c r="H472" s="51">
        <f t="shared" si="79"/>
        <v>0.0424388374286561</v>
      </c>
      <c r="I472" s="15">
        <f t="shared" si="87"/>
        <v>90.78929590729041</v>
      </c>
      <c r="J472" s="15">
        <f t="shared" si="80"/>
        <v>404.0123667874423</v>
      </c>
      <c r="K472" s="15">
        <f t="shared" si="81"/>
        <v>452.4938508019354</v>
      </c>
      <c r="L472" s="52">
        <f t="shared" si="82"/>
        <v>1.054080167768434</v>
      </c>
    </row>
    <row r="473" spans="1:12" ht="12.75">
      <c r="A473" s="33">
        <v>4.589999999999946</v>
      </c>
      <c r="B473" s="40">
        <f t="shared" si="83"/>
        <v>4.429477531744017</v>
      </c>
      <c r="C473" s="51">
        <f t="shared" si="84"/>
        <v>1.6878288691695769</v>
      </c>
      <c r="D473" s="51">
        <f t="shared" si="85"/>
        <v>0.6871711308304232</v>
      </c>
      <c r="E473" s="33">
        <f t="shared" si="86"/>
        <v>0.5144999999999985</v>
      </c>
      <c r="F473" s="52">
        <f t="shared" si="77"/>
        <v>10.148099780759818</v>
      </c>
      <c r="G473" s="52">
        <f t="shared" si="78"/>
        <v>0.9209035735078269</v>
      </c>
      <c r="H473" s="51">
        <f t="shared" si="79"/>
        <v>0.042088493859066795</v>
      </c>
      <c r="I473" s="15">
        <f t="shared" si="87"/>
        <v>90.79850494302549</v>
      </c>
      <c r="J473" s="15">
        <f t="shared" si="80"/>
        <v>404.05334699646346</v>
      </c>
      <c r="K473" s="15">
        <f t="shared" si="81"/>
        <v>452.5397486360391</v>
      </c>
      <c r="L473" s="52">
        <f t="shared" si="82"/>
        <v>1.0314120023287663</v>
      </c>
    </row>
    <row r="474" spans="1:12" ht="12.75">
      <c r="A474" s="33">
        <v>4.5999999999999455</v>
      </c>
      <c r="B474" s="40">
        <f t="shared" si="83"/>
        <v>4.325259282287615</v>
      </c>
      <c r="C474" s="51">
        <f t="shared" si="84"/>
        <v>1.6886706390467583</v>
      </c>
      <c r="D474" s="51">
        <f t="shared" si="85"/>
        <v>0.6863293609532419</v>
      </c>
      <c r="E474" s="33">
        <f t="shared" si="86"/>
        <v>0.5149999999999985</v>
      </c>
      <c r="F474" s="52">
        <f t="shared" si="77"/>
        <v>9.991816878087455</v>
      </c>
      <c r="G474" s="52">
        <f t="shared" si="78"/>
        <v>0.9009848778758677</v>
      </c>
      <c r="H474" s="51">
        <f t="shared" si="79"/>
        <v>0.04173921337980632</v>
      </c>
      <c r="I474" s="15">
        <f t="shared" si="87"/>
        <v>90.80751479180425</v>
      </c>
      <c r="J474" s="15">
        <f t="shared" si="80"/>
        <v>404.0934408235289</v>
      </c>
      <c r="K474" s="15">
        <f t="shared" si="81"/>
        <v>452.5846537223524</v>
      </c>
      <c r="L474" s="52">
        <f t="shared" si="82"/>
        <v>1.0091030632209719</v>
      </c>
    </row>
    <row r="475" spans="1:12" ht="12.75">
      <c r="A475" s="33">
        <v>4.609999999999945</v>
      </c>
      <c r="B475" s="40">
        <f t="shared" si="83"/>
        <v>4.222958198481765</v>
      </c>
      <c r="C475" s="51">
        <f t="shared" si="84"/>
        <v>1.6895054233143545</v>
      </c>
      <c r="D475" s="51">
        <f t="shared" si="85"/>
        <v>0.6854945766856458</v>
      </c>
      <c r="E475" s="33">
        <f t="shared" si="86"/>
        <v>0.5154999999999984</v>
      </c>
      <c r="F475" s="52">
        <f t="shared" si="77"/>
        <v>9.837125825458163</v>
      </c>
      <c r="G475" s="52">
        <f t="shared" si="78"/>
        <v>0.8813837083991698</v>
      </c>
      <c r="H475" s="51">
        <f t="shared" si="79"/>
        <v>0.041390996525330064</v>
      </c>
      <c r="I475" s="15">
        <f t="shared" si="87"/>
        <v>90.81632862888824</v>
      </c>
      <c r="J475" s="15">
        <f t="shared" si="80"/>
        <v>404.1326623985527</v>
      </c>
      <c r="K475" s="15">
        <f t="shared" si="81"/>
        <v>452.6285818863791</v>
      </c>
      <c r="L475" s="52">
        <f t="shared" si="82"/>
        <v>0.9871497534070702</v>
      </c>
    </row>
    <row r="476" spans="1:12" ht="12.75">
      <c r="A476" s="33">
        <v>4.619999999999945</v>
      </c>
      <c r="B476" s="40">
        <f t="shared" si="83"/>
        <v>4.122548416307359</v>
      </c>
      <c r="C476" s="51">
        <f t="shared" si="84"/>
        <v>1.690333243244861</v>
      </c>
      <c r="D476" s="51">
        <f t="shared" si="85"/>
        <v>0.6846667567551392</v>
      </c>
      <c r="E476" s="33">
        <f t="shared" si="86"/>
        <v>0.5159999999999983</v>
      </c>
      <c r="F476" s="52">
        <f t="shared" si="77"/>
        <v>9.68401796036961</v>
      </c>
      <c r="G476" s="52">
        <f t="shared" si="78"/>
        <v>0.8620968634393282</v>
      </c>
      <c r="H476" s="51">
        <f t="shared" si="79"/>
        <v>0.0410438438194108</v>
      </c>
      <c r="I476" s="15">
        <f t="shared" si="87"/>
        <v>90.82494959752263</v>
      </c>
      <c r="J476" s="15">
        <f t="shared" si="80"/>
        <v>404.1710257089757</v>
      </c>
      <c r="K476" s="15">
        <f t="shared" si="81"/>
        <v>452.67154879405285</v>
      </c>
      <c r="L476" s="52">
        <f t="shared" si="82"/>
        <v>0.9655484870520478</v>
      </c>
    </row>
    <row r="477" spans="1:12" ht="12.75">
      <c r="A477" s="33">
        <v>4.629999999999945</v>
      </c>
      <c r="B477" s="40">
        <f t="shared" si="83"/>
        <v>4.024004299122799</v>
      </c>
      <c r="C477" s="51">
        <f t="shared" si="84"/>
        <v>1.6911541201212492</v>
      </c>
      <c r="D477" s="51">
        <f t="shared" si="85"/>
        <v>0.683845879878751</v>
      </c>
      <c r="E477" s="33">
        <f t="shared" si="86"/>
        <v>0.5164999999999983</v>
      </c>
      <c r="F477" s="52">
        <f t="shared" si="77"/>
        <v>9.532484628868454</v>
      </c>
      <c r="G477" s="52">
        <f t="shared" si="78"/>
        <v>0.8431211515683789</v>
      </c>
      <c r="H477" s="51">
        <f t="shared" si="79"/>
        <v>0.04069775577548491</v>
      </c>
      <c r="I477" s="15">
        <f t="shared" si="87"/>
        <v>90.83338080903832</v>
      </c>
      <c r="J477" s="15">
        <f t="shared" si="80"/>
        <v>404.20854460022053</v>
      </c>
      <c r="K477" s="15">
        <f t="shared" si="81"/>
        <v>452.71356995224704</v>
      </c>
      <c r="L477" s="52">
        <f t="shared" si="82"/>
        <v>0.9442956897565844</v>
      </c>
    </row>
    <row r="478" spans="1:12" ht="12.75">
      <c r="A478" s="33">
        <v>4.639999999999945</v>
      </c>
      <c r="B478" s="40">
        <f t="shared" si="83"/>
        <v>3.927300436921779</v>
      </c>
      <c r="C478" s="51">
        <f t="shared" si="84"/>
        <v>1.691968075236759</v>
      </c>
      <c r="D478" s="51">
        <f t="shared" si="85"/>
        <v>0.6830319247632413</v>
      </c>
      <c r="E478" s="33">
        <f t="shared" si="86"/>
        <v>0.5169999999999982</v>
      </c>
      <c r="F478" s="52">
        <f t="shared" si="77"/>
        <v>9.38251718592114</v>
      </c>
      <c r="G478" s="52">
        <f t="shared" si="78"/>
        <v>0.8244533917728306</v>
      </c>
      <c r="H478" s="51">
        <f t="shared" si="79"/>
        <v>0.04035273289700103</v>
      </c>
      <c r="I478" s="15">
        <f t="shared" si="87"/>
        <v>90.84162534295605</v>
      </c>
      <c r="J478" s="15">
        <f t="shared" si="80"/>
        <v>404.2452327761544</v>
      </c>
      <c r="K478" s="15">
        <f t="shared" si="81"/>
        <v>452.754660709293</v>
      </c>
      <c r="L478" s="52">
        <f t="shared" si="82"/>
        <v>0.9233877987855704</v>
      </c>
    </row>
    <row r="479" spans="1:12" ht="12.75">
      <c r="A479" s="33">
        <v>4.649999999999944</v>
      </c>
      <c r="B479" s="40">
        <f t="shared" si="83"/>
        <v>3.8324116455755637</v>
      </c>
      <c r="C479" s="51">
        <f t="shared" si="84"/>
        <v>1.692775129894699</v>
      </c>
      <c r="D479" s="51">
        <f t="shared" si="85"/>
        <v>0.6822248701053012</v>
      </c>
      <c r="E479" s="33">
        <f t="shared" si="86"/>
        <v>0.5174999999999982</v>
      </c>
      <c r="F479" s="52">
        <f t="shared" si="77"/>
        <v>9.234106995778573</v>
      </c>
      <c r="G479" s="52">
        <f t="shared" si="78"/>
        <v>0.8060904136539654</v>
      </c>
      <c r="H479" s="51">
        <f t="shared" si="79"/>
        <v>0.04000877567777114</v>
      </c>
      <c r="I479" s="15">
        <f t="shared" si="87"/>
        <v>90.84968624709259</v>
      </c>
      <c r="J479" s="15">
        <f t="shared" si="80"/>
        <v>404.28110379956206</v>
      </c>
      <c r="K479" s="15">
        <f t="shared" si="81"/>
        <v>452.79483625550955</v>
      </c>
      <c r="L479" s="52">
        <f t="shared" si="82"/>
        <v>0.9028212632924413</v>
      </c>
    </row>
    <row r="480" spans="1:12" ht="12.75">
      <c r="A480" s="33">
        <v>4.659999999999944</v>
      </c>
      <c r="B480" s="40">
        <f t="shared" si="83"/>
        <v>3.739312966060203</v>
      </c>
      <c r="C480" s="51">
        <f t="shared" si="84"/>
        <v>1.6935753054082543</v>
      </c>
      <c r="D480" s="51">
        <f t="shared" si="85"/>
        <v>0.6814246945917458</v>
      </c>
      <c r="E480" s="33">
        <f t="shared" si="86"/>
        <v>0.5179999999999981</v>
      </c>
      <c r="F480" s="52">
        <f t="shared" si="77"/>
        <v>9.087245432334788</v>
      </c>
      <c r="G480" s="52">
        <f t="shared" si="78"/>
        <v>0.7880290576244496</v>
      </c>
      <c r="H480" s="51">
        <f t="shared" si="79"/>
        <v>0.03966588460232443</v>
      </c>
      <c r="I480" s="15">
        <f t="shared" si="87"/>
        <v>90.85756653766883</v>
      </c>
      <c r="J480" s="15">
        <f t="shared" si="80"/>
        <v>404.3161710926263</v>
      </c>
      <c r="K480" s="15">
        <f t="shared" si="81"/>
        <v>452.8341116237415</v>
      </c>
      <c r="L480" s="52">
        <f t="shared" si="82"/>
        <v>0.8825925445393836</v>
      </c>
    </row>
    <row r="481" spans="1:12" ht="12.75">
      <c r="A481" s="33">
        <v>4.669999999999944</v>
      </c>
      <c r="B481" s="40">
        <f t="shared" si="83"/>
        <v>3.647979663669051</v>
      </c>
      <c r="C481" s="51">
        <f t="shared" si="84"/>
        <v>1.6943686231003008</v>
      </c>
      <c r="D481" s="51">
        <f t="shared" si="85"/>
        <v>0.6806313768996993</v>
      </c>
      <c r="E481" s="33">
        <f t="shared" si="86"/>
        <v>0.5184999999999981</v>
      </c>
      <c r="F481" s="52">
        <f t="shared" si="77"/>
        <v>8.94192387947963</v>
      </c>
      <c r="G481" s="52">
        <f t="shared" si="78"/>
        <v>0.7702661751012876</v>
      </c>
      <c r="H481" s="51">
        <f t="shared" si="79"/>
        <v>0.03932406014626408</v>
      </c>
      <c r="I481" s="15">
        <f t="shared" si="87"/>
        <v>90.86526919941984</v>
      </c>
      <c r="J481" s="15">
        <f t="shared" si="80"/>
        <v>404.3504479374183</v>
      </c>
      <c r="K481" s="15">
        <f t="shared" si="81"/>
        <v>452.8725016899086</v>
      </c>
      <c r="L481" s="52">
        <f t="shared" si="82"/>
        <v>0.8626981161134422</v>
      </c>
    </row>
    <row r="482" spans="1:12" ht="12.75">
      <c r="A482" s="33">
        <v>4.679999999999944</v>
      </c>
      <c r="B482" s="40">
        <f t="shared" si="83"/>
        <v>3.558387227210955</v>
      </c>
      <c r="C482" s="51">
        <f t="shared" si="84"/>
        <v>1.695155104303226</v>
      </c>
      <c r="D482" s="51">
        <f t="shared" si="85"/>
        <v>0.6798448956967741</v>
      </c>
      <c r="E482" s="33">
        <f t="shared" si="86"/>
        <v>0.518999999999998</v>
      </c>
      <c r="F482" s="52">
        <f t="shared" si="77"/>
        <v>8.798133731445404</v>
      </c>
      <c r="G482" s="52">
        <f t="shared" si="78"/>
        <v>0.7527986286951422</v>
      </c>
      <c r="H482" s="51">
        <f t="shared" si="79"/>
        <v>0.038983302776626864</v>
      </c>
      <c r="I482" s="15">
        <f t="shared" si="87"/>
        <v>90.87279718570679</v>
      </c>
      <c r="J482" s="15">
        <f t="shared" si="80"/>
        <v>404.38394747639524</v>
      </c>
      <c r="K482" s="15">
        <f t="shared" si="81"/>
        <v>452.9100211735627</v>
      </c>
      <c r="L482" s="52">
        <f t="shared" si="82"/>
        <v>0.8431344641385594</v>
      </c>
    </row>
    <row r="483" spans="1:12" ht="12.75">
      <c r="A483" s="33">
        <v>4.6899999999999435</v>
      </c>
      <c r="B483" s="40">
        <f t="shared" si="83"/>
        <v>3.4705113681944937</v>
      </c>
      <c r="C483" s="51">
        <f t="shared" si="84"/>
        <v>1.6959347703587586</v>
      </c>
      <c r="D483" s="51">
        <f t="shared" si="85"/>
        <v>0.6790652296412415</v>
      </c>
      <c r="E483" s="33">
        <f t="shared" si="86"/>
        <v>0.519499999999998</v>
      </c>
      <c r="F483" s="52">
        <f t="shared" si="77"/>
        <v>8.655866393147637</v>
      </c>
      <c r="G483" s="52">
        <f t="shared" si="78"/>
        <v>0.7356232923960596</v>
      </c>
      <c r="H483" s="51">
        <f t="shared" si="79"/>
        <v>0.03864361295224594</v>
      </c>
      <c r="I483" s="15">
        <f t="shared" si="87"/>
        <v>90.88015341863074</v>
      </c>
      <c r="J483" s="15">
        <f t="shared" si="80"/>
        <v>404.41668271290683</v>
      </c>
      <c r="K483" s="15">
        <f t="shared" si="81"/>
        <v>452.9466846384557</v>
      </c>
      <c r="L483" s="52">
        <f t="shared" si="82"/>
        <v>0.8238980874835868</v>
      </c>
    </row>
    <row r="484" spans="1:12" ht="12.75">
      <c r="A484" s="33">
        <v>4.699999999999943</v>
      </c>
      <c r="B484" s="40">
        <f t="shared" si="83"/>
        <v>3.384328019998684</v>
      </c>
      <c r="C484" s="51">
        <f t="shared" si="84"/>
        <v>1.6967076426178036</v>
      </c>
      <c r="D484" s="51">
        <f t="shared" si="85"/>
        <v>0.6782923573821966</v>
      </c>
      <c r="E484" s="33">
        <f t="shared" si="86"/>
        <v>0.5199999999999979</v>
      </c>
      <c r="F484" s="52">
        <f t="shared" si="77"/>
        <v>8.515113280520035</v>
      </c>
      <c r="G484" s="52">
        <f t="shared" si="78"/>
        <v>0.718737051755638</v>
      </c>
      <c r="H484" s="51">
        <f t="shared" si="79"/>
        <v>0.03830499112411696</v>
      </c>
      <c r="I484" s="15">
        <f t="shared" si="87"/>
        <v>90.8873407891483</v>
      </c>
      <c r="J484" s="15">
        <f t="shared" si="80"/>
        <v>404.4486665117099</v>
      </c>
      <c r="K484" s="15">
        <f t="shared" si="81"/>
        <v>452.9825064931151</v>
      </c>
      <c r="L484" s="52">
        <f t="shared" si="82"/>
        <v>0.8049854979663146</v>
      </c>
    </row>
    <row r="485" spans="1:12" ht="12.75">
      <c r="A485" s="33">
        <v>4.709999999999943</v>
      </c>
      <c r="B485" s="40">
        <f t="shared" si="83"/>
        <v>3.299813337030431</v>
      </c>
      <c r="C485" s="51">
        <f t="shared" si="84"/>
        <v>1.697473742440286</v>
      </c>
      <c r="D485" s="51">
        <f t="shared" si="85"/>
        <v>0.6775262575597143</v>
      </c>
      <c r="E485" s="33">
        <f t="shared" si="86"/>
        <v>0.5204999999999979</v>
      </c>
      <c r="F485" s="52">
        <f t="shared" si="77"/>
        <v>8.375865820843458</v>
      </c>
      <c r="G485" s="52">
        <f t="shared" si="78"/>
        <v>0.7021368040656535</v>
      </c>
      <c r="H485" s="51">
        <f t="shared" si="79"/>
        <v>0.03796743773576736</v>
      </c>
      <c r="I485" s="15">
        <f t="shared" si="87"/>
        <v>90.89436215718895</v>
      </c>
      <c r="J485" s="15">
        <f t="shared" si="80"/>
        <v>404.47991159949083</v>
      </c>
      <c r="K485" s="15">
        <f t="shared" si="81"/>
        <v>453.01750099142976</v>
      </c>
      <c r="L485" s="52">
        <f t="shared" si="82"/>
        <v>0.786393220553532</v>
      </c>
    </row>
    <row r="486" spans="1:12" ht="12.75">
      <c r="A486" s="33">
        <v>4.719999999999943</v>
      </c>
      <c r="B486" s="40">
        <f t="shared" si="83"/>
        <v>3.2169436938691667</v>
      </c>
      <c r="C486" s="51">
        <f t="shared" si="84"/>
        <v>1.6982330911950012</v>
      </c>
      <c r="D486" s="51">
        <f t="shared" si="85"/>
        <v>0.6767669088049989</v>
      </c>
      <c r="E486" s="33">
        <f t="shared" si="86"/>
        <v>0.5209999999999978</v>
      </c>
      <c r="F486" s="52">
        <f t="shared" si="77"/>
        <v>8.23811545306924</v>
      </c>
      <c r="G486" s="52">
        <f t="shared" si="78"/>
        <v>0.6858194585331965</v>
      </c>
      <c r="H486" s="51">
        <f t="shared" si="79"/>
        <v>0.03763095322362939</v>
      </c>
      <c r="I486" s="15">
        <f t="shared" si="87"/>
        <v>90.90122035177428</v>
      </c>
      <c r="J486" s="15">
        <f t="shared" si="80"/>
        <v>404.5104305653956</v>
      </c>
      <c r="K486" s="15">
        <f t="shared" si="81"/>
        <v>453.0516822332431</v>
      </c>
      <c r="L486" s="52">
        <f t="shared" si="82"/>
        <v>0.7681177935571801</v>
      </c>
    </row>
    <row r="487" spans="1:12" ht="12.75">
      <c r="A487" s="33">
        <v>4.729999999999943</v>
      </c>
      <c r="B487" s="40">
        <f t="shared" si="83"/>
        <v>3.1356956843989643</v>
      </c>
      <c r="C487" s="51">
        <f t="shared" si="84"/>
        <v>1.6989857102594739</v>
      </c>
      <c r="D487" s="51">
        <f t="shared" si="85"/>
        <v>0.6760142897405264</v>
      </c>
      <c r="E487" s="33">
        <f t="shared" si="86"/>
        <v>0.5214999999999977</v>
      </c>
      <c r="F487" s="52">
        <f t="shared" si="77"/>
        <v>8.101853628136617</v>
      </c>
      <c r="G487" s="52">
        <f t="shared" si="78"/>
        <v>0.6697819364523312</v>
      </c>
      <c r="H487" s="51">
        <f t="shared" si="79"/>
        <v>0.03729553801741661</v>
      </c>
      <c r="I487" s="15">
        <f t="shared" si="87"/>
        <v>90.9079181711388</v>
      </c>
      <c r="J487" s="15">
        <f t="shared" si="80"/>
        <v>404.5402358615677</v>
      </c>
      <c r="K487" s="15">
        <f t="shared" si="81"/>
        <v>453.08506416495584</v>
      </c>
      <c r="L487" s="52">
        <f t="shared" si="82"/>
        <v>0.7501557688266111</v>
      </c>
    </row>
    <row r="488" spans="1:12" ht="12.75">
      <c r="A488" s="33">
        <v>4.7399999999999425</v>
      </c>
      <c r="B488" s="40">
        <f t="shared" si="83"/>
        <v>3.0560461209285923</v>
      </c>
      <c r="C488" s="51">
        <f t="shared" si="84"/>
        <v>1.6997316210198221</v>
      </c>
      <c r="D488" s="51">
        <f t="shared" si="85"/>
        <v>0.675268378980178</v>
      </c>
      <c r="E488" s="33">
        <f t="shared" si="86"/>
        <v>0.5219999999999977</v>
      </c>
      <c r="F488" s="52">
        <f t="shared" si="77"/>
        <v>7.96707180928469</v>
      </c>
      <c r="G488" s="52">
        <f t="shared" si="78"/>
        <v>0.6540211713723387</v>
      </c>
      <c r="H488" s="51">
        <f t="shared" si="79"/>
        <v>0.03696119254050465</v>
      </c>
      <c r="I488" s="15">
        <f t="shared" si="87"/>
        <v>90.91445838285253</v>
      </c>
      <c r="J488" s="15">
        <f t="shared" si="80"/>
        <v>404.56933980369377</v>
      </c>
      <c r="K488" s="15">
        <f t="shared" si="81"/>
        <v>453.11766058013706</v>
      </c>
      <c r="L488" s="52">
        <f t="shared" si="82"/>
        <v>0.7325037119370195</v>
      </c>
    </row>
    <row r="489" spans="1:12" ht="12.75">
      <c r="A489" s="33">
        <v>4.749999999999942</v>
      </c>
      <c r="B489" s="40">
        <f t="shared" si="83"/>
        <v>2.977972033299684</v>
      </c>
      <c r="C489" s="51">
        <f t="shared" si="84"/>
        <v>1.7004708448706323</v>
      </c>
      <c r="D489" s="51">
        <f t="shared" si="85"/>
        <v>0.674529155129368</v>
      </c>
      <c r="E489" s="33">
        <f t="shared" si="86"/>
        <v>0.5224999999999976</v>
      </c>
      <c r="F489" s="52">
        <f t="shared" si="77"/>
        <v>7.833761472358398</v>
      </c>
      <c r="G489" s="52">
        <f t="shared" si="78"/>
        <v>0.6385341092625377</v>
      </c>
      <c r="H489" s="51">
        <f t="shared" si="79"/>
        <v>0.03662791721031549</v>
      </c>
      <c r="I489" s="15">
        <f t="shared" si="87"/>
        <v>90.92084372394515</v>
      </c>
      <c r="J489" s="15">
        <f t="shared" si="80"/>
        <v>404.5977545715559</v>
      </c>
      <c r="K489" s="15">
        <f t="shared" si="81"/>
        <v>453.1494851201427</v>
      </c>
      <c r="L489" s="52">
        <f t="shared" si="82"/>
        <v>0.7151582023740424</v>
      </c>
    </row>
    <row r="490" spans="1:12" ht="12.75">
      <c r="A490" s="33">
        <v>4.759999999999942</v>
      </c>
      <c r="B490" s="40">
        <f t="shared" si="83"/>
        <v>2.9014506679835277</v>
      </c>
      <c r="C490" s="51">
        <f t="shared" si="84"/>
        <v>1.7012034032148386</v>
      </c>
      <c r="D490" s="51">
        <f t="shared" si="85"/>
        <v>0.6737965967851617</v>
      </c>
      <c r="E490" s="33">
        <f t="shared" si="86"/>
        <v>0.5229999999999976</v>
      </c>
      <c r="F490" s="52">
        <f t="shared" si="77"/>
        <v>7.701914106109131</v>
      </c>
      <c r="G490" s="52">
        <f t="shared" si="78"/>
        <v>0.6233177086737495</v>
      </c>
      <c r="H490" s="51">
        <f t="shared" si="79"/>
        <v>0.03629571243870629</v>
      </c>
      <c r="I490" s="15">
        <f t="shared" si="87"/>
        <v>90.9270769010319</v>
      </c>
      <c r="J490" s="15">
        <f t="shared" si="80"/>
        <v>404.6254922095919</v>
      </c>
      <c r="K490" s="15">
        <f t="shared" si="81"/>
        <v>453.180551274743</v>
      </c>
      <c r="L490" s="52">
        <f t="shared" si="82"/>
        <v>0.6981158337145995</v>
      </c>
    </row>
    <row r="491" spans="1:12" ht="12.75">
      <c r="A491" s="33">
        <v>4.769999999999942</v>
      </c>
      <c r="B491" s="40">
        <f t="shared" si="83"/>
        <v>2.826459487166718</v>
      </c>
      <c r="C491" s="51">
        <f t="shared" si="84"/>
        <v>1.7019293174636128</v>
      </c>
      <c r="D491" s="51">
        <f t="shared" si="85"/>
        <v>0.6730706825363876</v>
      </c>
      <c r="E491" s="33">
        <f t="shared" si="86"/>
        <v>0.5234999999999975</v>
      </c>
      <c r="F491" s="52">
        <f t="shared" si="77"/>
        <v>7.5715212124896</v>
      </c>
      <c r="G491" s="52">
        <f t="shared" si="78"/>
        <v>0.6083689408964208</v>
      </c>
      <c r="H491" s="51">
        <f t="shared" si="79"/>
        <v>0.03596457863236248</v>
      </c>
      <c r="I491" s="15">
        <f t="shared" si="87"/>
        <v>90.93316059044086</v>
      </c>
      <c r="J491" s="15">
        <f t="shared" si="80"/>
        <v>404.65256462746186</v>
      </c>
      <c r="K491" s="15">
        <f t="shared" si="81"/>
        <v>453.2108723827573</v>
      </c>
      <c r="L491" s="52">
        <f t="shared" si="82"/>
        <v>0.6813732138039914</v>
      </c>
    </row>
    <row r="492" spans="1:12" ht="12.75">
      <c r="A492" s="33">
        <v>4.779999999999942</v>
      </c>
      <c r="B492" s="40">
        <f t="shared" si="83"/>
        <v>2.752976167826044</v>
      </c>
      <c r="C492" s="51">
        <f t="shared" si="84"/>
        <v>1.70264860903626</v>
      </c>
      <c r="D492" s="51">
        <f t="shared" si="85"/>
        <v>0.6723513909637403</v>
      </c>
      <c r="E492" s="33">
        <f t="shared" si="86"/>
        <v>0.5239999999999975</v>
      </c>
      <c r="F492" s="52">
        <f t="shared" si="77"/>
        <v>7.44257430694323</v>
      </c>
      <c r="G492" s="52">
        <f t="shared" si="78"/>
        <v>0.5936847901154451</v>
      </c>
      <c r="H492" s="51">
        <f t="shared" si="79"/>
        <v>0.03563451619319542</v>
      </c>
      <c r="I492" s="15">
        <f t="shared" si="87"/>
        <v>90.93909743834202</v>
      </c>
      <c r="J492" s="15">
        <f t="shared" si="80"/>
        <v>404.678983600622</v>
      </c>
      <c r="K492" s="15">
        <f t="shared" si="81"/>
        <v>453.2404616326967</v>
      </c>
      <c r="L492" s="52">
        <f t="shared" si="82"/>
        <v>0.6649269649292985</v>
      </c>
    </row>
    <row r="493" spans="1:12" ht="12.75">
      <c r="A493" s="33">
        <v>4.789999999999941</v>
      </c>
      <c r="B493" s="40">
        <f t="shared" si="83"/>
        <v>2.680978600792932</v>
      </c>
      <c r="C493" s="51">
        <f t="shared" si="84"/>
        <v>1.703361299360124</v>
      </c>
      <c r="D493" s="51">
        <f t="shared" si="85"/>
        <v>0.6716387006398764</v>
      </c>
      <c r="E493" s="33">
        <f t="shared" si="86"/>
        <v>0.5244999999999974</v>
      </c>
      <c r="F493" s="52">
        <f t="shared" si="77"/>
        <v>7.315064918688024</v>
      </c>
      <c r="G493" s="52">
        <f t="shared" si="78"/>
        <v>0.5792622535617102</v>
      </c>
      <c r="H493" s="51">
        <f t="shared" si="79"/>
        <v>0.03530552551874485</v>
      </c>
      <c r="I493" s="15">
        <f t="shared" si="87"/>
        <v>90.94489006087764</v>
      </c>
      <c r="J493" s="15">
        <f t="shared" si="80"/>
        <v>404.7047607709055</v>
      </c>
      <c r="K493" s="15">
        <f t="shared" si="81"/>
        <v>453.26933206341425</v>
      </c>
      <c r="L493" s="52">
        <f t="shared" si="82"/>
        <v>0.6487737239891155</v>
      </c>
    </row>
    <row r="494" spans="1:12" ht="12.75">
      <c r="A494" s="33">
        <v>4.799999999999941</v>
      </c>
      <c r="B494" s="40">
        <f t="shared" si="83"/>
        <v>2.610444889807736</v>
      </c>
      <c r="C494" s="51">
        <f t="shared" si="84"/>
        <v>1.7040674098704989</v>
      </c>
      <c r="D494" s="51">
        <f t="shared" si="85"/>
        <v>0.6709325901295015</v>
      </c>
      <c r="E494" s="33">
        <f t="shared" si="86"/>
        <v>0.5249999999999974</v>
      </c>
      <c r="F494" s="52">
        <f t="shared" si="77"/>
        <v>7.188984590994886</v>
      </c>
      <c r="G494" s="52">
        <f t="shared" si="78"/>
        <v>0.5650983416604025</v>
      </c>
      <c r="H494" s="51">
        <f t="shared" si="79"/>
        <v>0.034977607002586175</v>
      </c>
      <c r="I494" s="15">
        <f t="shared" si="87"/>
        <v>90.95054104429424</v>
      </c>
      <c r="J494" s="15">
        <f t="shared" si="80"/>
        <v>404.72990764710937</v>
      </c>
      <c r="K494" s="15">
        <f t="shared" si="81"/>
        <v>453.2974965647625</v>
      </c>
      <c r="L494" s="52">
        <f t="shared" si="82"/>
        <v>0.6329101426596508</v>
      </c>
    </row>
    <row r="495" spans="1:12" ht="12.75">
      <c r="A495" s="33">
        <v>4.809999999999941</v>
      </c>
      <c r="B495" s="40">
        <f t="shared" si="83"/>
        <v>2.5413533505642874</v>
      </c>
      <c r="C495" s="51">
        <f t="shared" si="84"/>
        <v>1.7047669620105506</v>
      </c>
      <c r="D495" s="51">
        <f t="shared" si="85"/>
        <v>0.6702330379894498</v>
      </c>
      <c r="E495" s="33">
        <f t="shared" si="86"/>
        <v>0.5254999999999973</v>
      </c>
      <c r="F495" s="52">
        <f t="shared" si="77"/>
        <v>7.064324881460672</v>
      </c>
      <c r="G495" s="52">
        <f t="shared" si="78"/>
        <v>0.5511900781761155</v>
      </c>
      <c r="H495" s="51">
        <f t="shared" si="79"/>
        <v>0.034650761034743176</v>
      </c>
      <c r="I495" s="15">
        <f t="shared" si="87"/>
        <v>90.956052945076</v>
      </c>
      <c r="J495" s="15">
        <f t="shared" si="80"/>
        <v>404.7544356055882</v>
      </c>
      <c r="K495" s="15">
        <f t="shared" si="81"/>
        <v>453.3249678782588</v>
      </c>
      <c r="L495" s="52">
        <f t="shared" si="82"/>
        <v>0.6173328875572495</v>
      </c>
    </row>
    <row r="496" spans="1:12" ht="12.75">
      <c r="A496" s="33">
        <v>4.819999999999941</v>
      </c>
      <c r="B496" s="40">
        <f t="shared" si="83"/>
        <v>2.473682509744865</v>
      </c>
      <c r="C496" s="51">
        <f t="shared" si="84"/>
        <v>1.7054599772312453</v>
      </c>
      <c r="D496" s="51">
        <f t="shared" si="85"/>
        <v>0.6695400227687549</v>
      </c>
      <c r="E496" s="33">
        <f t="shared" si="86"/>
        <v>0.5259999999999972</v>
      </c>
      <c r="F496" s="52">
        <f t="shared" si="77"/>
        <v>6.941077362275564</v>
      </c>
      <c r="G496" s="52">
        <f t="shared" si="78"/>
        <v>0.5375345003547645</v>
      </c>
      <c r="H496" s="51">
        <f t="shared" si="79"/>
        <v>0.034324988002105705</v>
      </c>
      <c r="I496" s="15">
        <f t="shared" si="87"/>
        <v>90.96142829007954</v>
      </c>
      <c r="J496" s="15">
        <f t="shared" si="80"/>
        <v>404.77835589085396</v>
      </c>
      <c r="K496" s="15">
        <f t="shared" si="81"/>
        <v>453.3517585977565</v>
      </c>
      <c r="L496" s="52">
        <f t="shared" si="82"/>
        <v>0.6020386403973362</v>
      </c>
    </row>
    <row r="497" spans="1:12" ht="12.75">
      <c r="A497" s="33">
        <v>4.829999999999941</v>
      </c>
      <c r="B497" s="40">
        <f t="shared" si="83"/>
        <v>2.407411104046074</v>
      </c>
      <c r="C497" s="51">
        <f t="shared" si="84"/>
        <v>1.7061464769912875</v>
      </c>
      <c r="D497" s="51">
        <f t="shared" si="85"/>
        <v>0.6688535230087128</v>
      </c>
      <c r="E497" s="33">
        <f t="shared" si="86"/>
        <v>0.5264999999999972</v>
      </c>
      <c r="F497" s="52">
        <f t="shared" si="77"/>
        <v>6.819233620485365</v>
      </c>
      <c r="G497" s="52">
        <f t="shared" si="78"/>
        <v>0.5241286590623774</v>
      </c>
      <c r="H497" s="51">
        <f t="shared" si="79"/>
        <v>0.03400028828885337</v>
      </c>
      <c r="I497" s="15">
        <f t="shared" si="87"/>
        <v>90.96666957667016</v>
      </c>
      <c r="J497" s="15">
        <f t="shared" si="80"/>
        <v>404.8016796161822</v>
      </c>
      <c r="K497" s="15">
        <f t="shared" si="81"/>
        <v>453.3778811701241</v>
      </c>
      <c r="L497" s="52">
        <f t="shared" si="82"/>
        <v>0.5870240981498627</v>
      </c>
    </row>
    <row r="498" spans="1:12" ht="12.75">
      <c r="A498" s="33">
        <v>4.83999999999994</v>
      </c>
      <c r="B498" s="40">
        <f t="shared" si="83"/>
        <v>2.342518079195809</v>
      </c>
      <c r="C498" s="51">
        <f t="shared" si="84"/>
        <v>1.7068264827570645</v>
      </c>
      <c r="D498" s="51">
        <f t="shared" si="85"/>
        <v>0.6681735172429357</v>
      </c>
      <c r="E498" s="33">
        <f t="shared" si="86"/>
        <v>0.5269999999999971</v>
      </c>
      <c r="F498" s="52">
        <f t="shared" si="77"/>
        <v>6.698785258248275</v>
      </c>
      <c r="G498" s="52">
        <f t="shared" si="78"/>
        <v>0.510969618920765</v>
      </c>
      <c r="H498" s="51">
        <f t="shared" si="79"/>
        <v>0.03367666227688482</v>
      </c>
      <c r="I498" s="15">
        <f t="shared" si="87"/>
        <v>90.97177927285937</v>
      </c>
      <c r="J498" s="15">
        <f t="shared" si="80"/>
        <v>404.82441776422417</v>
      </c>
      <c r="K498" s="15">
        <f t="shared" si="81"/>
        <v>453.4033478959311</v>
      </c>
      <c r="L498" s="52">
        <f t="shared" si="82"/>
        <v>0.5722859731912568</v>
      </c>
    </row>
    <row r="499" spans="1:12" ht="12.75">
      <c r="A499" s="33">
        <v>4.84999999999994</v>
      </c>
      <c r="B499" s="40">
        <f t="shared" si="83"/>
        <v>2.278982588961661</v>
      </c>
      <c r="C499" s="51">
        <f t="shared" si="84"/>
        <v>1.7075000160026022</v>
      </c>
      <c r="D499" s="51">
        <f t="shared" si="85"/>
        <v>0.6674999839973981</v>
      </c>
      <c r="E499" s="33">
        <f t="shared" si="86"/>
        <v>0.5274999999999971</v>
      </c>
      <c r="F499" s="52">
        <f t="shared" si="77"/>
        <v>6.5797238930864275</v>
      </c>
      <c r="G499" s="52">
        <f t="shared" si="78"/>
        <v>0.4980544584401165</v>
      </c>
      <c r="H499" s="51">
        <f t="shared" si="79"/>
        <v>0.03335411034625322</v>
      </c>
      <c r="I499" s="15">
        <f t="shared" si="87"/>
        <v>90.97675981744376</v>
      </c>
      <c r="J499" s="15">
        <f t="shared" si="80"/>
        <v>404.8465811876248</v>
      </c>
      <c r="K499" s="15">
        <f t="shared" si="81"/>
        <v>453.4281709301398</v>
      </c>
      <c r="L499" s="52">
        <f t="shared" si="82"/>
        <v>0.5578209934529305</v>
      </c>
    </row>
    <row r="500" spans="1:12" ht="12.75">
      <c r="A500" s="33">
        <v>4.85999999999994</v>
      </c>
      <c r="B500" s="40">
        <f t="shared" si="83"/>
        <v>2.216783994151041</v>
      </c>
      <c r="C500" s="51">
        <f t="shared" si="84"/>
        <v>1.7081670982095272</v>
      </c>
      <c r="D500" s="51">
        <f t="shared" si="85"/>
        <v>0.666832901790473</v>
      </c>
      <c r="E500" s="33">
        <f t="shared" si="86"/>
        <v>0.527999999999997</v>
      </c>
      <c r="F500" s="52">
        <f t="shared" si="77"/>
        <v>6.462041158132118</v>
      </c>
      <c r="G500" s="52">
        <f t="shared" si="78"/>
        <v>0.4853802701485467</v>
      </c>
      <c r="H500" s="51">
        <f t="shared" si="79"/>
        <v>0.03303263287560795</v>
      </c>
      <c r="I500" s="15">
        <f t="shared" si="87"/>
        <v>90.98161362014525</v>
      </c>
      <c r="J500" s="15">
        <f t="shared" si="80"/>
        <v>404.8681806096464</v>
      </c>
      <c r="K500" s="15">
        <f t="shared" si="81"/>
        <v>453.452362282804</v>
      </c>
      <c r="L500" s="52">
        <f t="shared" si="82"/>
        <v>0.5436259025663723</v>
      </c>
    </row>
    <row r="501" spans="1:12" ht="12.75">
      <c r="A501" s="33">
        <v>4.86999999999994</v>
      </c>
      <c r="B501" s="40">
        <f t="shared" si="83"/>
        <v>2.1559018616033403</v>
      </c>
      <c r="C501" s="51">
        <f t="shared" si="84"/>
        <v>1.7088277508670393</v>
      </c>
      <c r="D501" s="51">
        <f t="shared" si="85"/>
        <v>0.6661722491329609</v>
      </c>
      <c r="E501" s="33">
        <f t="shared" si="86"/>
        <v>0.528499999999997</v>
      </c>
      <c r="F501" s="52">
        <f t="shared" si="77"/>
        <v>6.345728702368834</v>
      </c>
      <c r="G501" s="52">
        <f t="shared" si="78"/>
        <v>0.4729441607186319</v>
      </c>
      <c r="H501" s="51">
        <f t="shared" si="79"/>
        <v>0.032712230242642935</v>
      </c>
      <c r="I501" s="15">
        <f t="shared" si="87"/>
        <v>90.98634306175244</v>
      </c>
      <c r="J501" s="15">
        <f t="shared" si="80"/>
        <v>404.88922662479837</v>
      </c>
      <c r="K501" s="15">
        <f t="shared" si="81"/>
        <v>453.47593381977424</v>
      </c>
      <c r="L501" s="52">
        <f t="shared" si="82"/>
        <v>0.5296974600048677</v>
      </c>
    </row>
    <row r="502" spans="1:12" ht="12.75">
      <c r="A502" s="33">
        <v>4.8799999999999395</v>
      </c>
      <c r="B502" s="40">
        <f t="shared" si="83"/>
        <v>2.096315963174408</v>
      </c>
      <c r="C502" s="51">
        <f t="shared" si="84"/>
        <v>1.709481995471892</v>
      </c>
      <c r="D502" s="51">
        <f t="shared" si="85"/>
        <v>0.665518004528108</v>
      </c>
      <c r="E502" s="33">
        <f t="shared" si="86"/>
        <v>0.5289999999999969</v>
      </c>
      <c r="F502" s="52">
        <f t="shared" si="77"/>
        <v>6.230778190867078</v>
      </c>
      <c r="G502" s="52">
        <f t="shared" si="78"/>
        <v>0.46074325109096614</v>
      </c>
      <c r="H502" s="51">
        <f t="shared" si="79"/>
        <v>0.03239290282455191</v>
      </c>
      <c r="I502" s="15">
        <f t="shared" si="87"/>
        <v>90.99095049426334</v>
      </c>
      <c r="J502" s="15">
        <f t="shared" si="80"/>
        <v>404.9097296994719</v>
      </c>
      <c r="K502" s="15">
        <f t="shared" si="81"/>
        <v>453.49889726340854</v>
      </c>
      <c r="L502" s="52">
        <f t="shared" si="82"/>
        <v>0.5160324412218821</v>
      </c>
    </row>
    <row r="503" spans="1:12" ht="12.75">
      <c r="A503" s="33">
        <v>4.889999999999939</v>
      </c>
      <c r="B503" s="40">
        <f t="shared" si="83"/>
        <v>2.038006274713595</v>
      </c>
      <c r="C503" s="51">
        <f t="shared" si="84"/>
        <v>1.710129853528383</v>
      </c>
      <c r="D503" s="51">
        <f t="shared" si="85"/>
        <v>0.664870146471617</v>
      </c>
      <c r="E503" s="33">
        <f t="shared" si="86"/>
        <v>0.5294999999999969</v>
      </c>
      <c r="F503" s="52">
        <f t="shared" si="77"/>
        <v>6.117181305014933</v>
      </c>
      <c r="G503" s="52">
        <f t="shared" si="78"/>
        <v>0.44877467659476206</v>
      </c>
      <c r="H503" s="51">
        <f t="shared" si="79"/>
        <v>0.032074650998490585</v>
      </c>
      <c r="I503" s="15">
        <f t="shared" si="87"/>
        <v>90.99543824102929</v>
      </c>
      <c r="J503" s="15">
        <f t="shared" si="80"/>
        <v>404.92970017258034</v>
      </c>
      <c r="K503" s="15">
        <f t="shared" si="81"/>
        <v>453.52126419329005</v>
      </c>
      <c r="L503" s="52">
        <f t="shared" si="82"/>
        <v>0.5026276377861335</v>
      </c>
    </row>
    <row r="504" spans="1:12" ht="12.75">
      <c r="A504" s="33">
        <v>4.899999999999939</v>
      </c>
      <c r="B504" s="40">
        <f t="shared" si="83"/>
        <v>1.980952975033726</v>
      </c>
      <c r="C504" s="51">
        <f t="shared" si="84"/>
        <v>1.710771346548353</v>
      </c>
      <c r="D504" s="51">
        <f t="shared" si="85"/>
        <v>0.6642286534516472</v>
      </c>
      <c r="E504" s="33">
        <f t="shared" si="86"/>
        <v>0.5299999999999968</v>
      </c>
      <c r="F504" s="52">
        <f t="shared" si="77"/>
        <v>6.004929742743615</v>
      </c>
      <c r="G504" s="52">
        <f t="shared" si="78"/>
        <v>0.4370355870655438</v>
      </c>
      <c r="H504" s="51">
        <f t="shared" si="79"/>
        <v>0.03175747514204655</v>
      </c>
      <c r="I504" s="15">
        <f t="shared" si="87"/>
        <v>90.99980859689995</v>
      </c>
      <c r="J504" s="15">
        <f t="shared" si="80"/>
        <v>404.9491482562048</v>
      </c>
      <c r="K504" s="15">
        <f t="shared" si="81"/>
        <v>453.5430460469494</v>
      </c>
      <c r="L504" s="52">
        <f t="shared" si="82"/>
        <v>0.4894798575134091</v>
      </c>
    </row>
    <row r="505" spans="1:12" ht="12.75">
      <c r="A505" s="33">
        <v>4.909999999999939</v>
      </c>
      <c r="B505" s="40">
        <f t="shared" si="83"/>
        <v>1.9251364448741888</v>
      </c>
      <c r="C505" s="51">
        <f t="shared" si="84"/>
        <v>1.7114064960511939</v>
      </c>
      <c r="D505" s="51">
        <f t="shared" si="85"/>
        <v>0.6635935039488062</v>
      </c>
      <c r="E505" s="33">
        <f t="shared" si="86"/>
        <v>0.5304999999999968</v>
      </c>
      <c r="F505" s="52">
        <f t="shared" si="77"/>
        <v>5.894015218747772</v>
      </c>
      <c r="G505" s="52">
        <f t="shared" si="78"/>
        <v>0.4255231469599483</v>
      </c>
      <c r="H505" s="51">
        <f t="shared" si="79"/>
        <v>0.03144137563371665</v>
      </c>
      <c r="I505" s="15">
        <f t="shared" si="87"/>
        <v>91.00406382836955</v>
      </c>
      <c r="J505" s="15">
        <f t="shared" si="80"/>
        <v>404.96808403624453</v>
      </c>
      <c r="K505" s="15">
        <f t="shared" si="81"/>
        <v>453.56425412059394</v>
      </c>
      <c r="L505" s="52">
        <f t="shared" si="82"/>
        <v>0.47658592459514215</v>
      </c>
    </row>
    <row r="506" spans="1:12" ht="12.75">
      <c r="A506" s="33">
        <v>4.919999999999939</v>
      </c>
      <c r="B506" s="40">
        <f t="shared" si="83"/>
        <v>1.8705372658574622</v>
      </c>
      <c r="C506" s="51">
        <f t="shared" si="84"/>
        <v>1.7120353235638681</v>
      </c>
      <c r="D506" s="51">
        <f t="shared" si="85"/>
        <v>0.6629646764361319</v>
      </c>
      <c r="E506" s="33">
        <f t="shared" si="86"/>
        <v>0.5309999999999967</v>
      </c>
      <c r="F506" s="52">
        <f t="shared" si="77"/>
        <v>5.7844294647007235</v>
      </c>
      <c r="G506" s="52">
        <f t="shared" si="78"/>
        <v>0.41423453546767436</v>
      </c>
      <c r="H506" s="51">
        <f t="shared" si="79"/>
        <v>0.031126352853392453</v>
      </c>
      <c r="I506" s="15">
        <f t="shared" si="87"/>
        <v>91.00820617372423</v>
      </c>
      <c r="J506" s="15">
        <f t="shared" si="80"/>
        <v>404.98651747307287</v>
      </c>
      <c r="K506" s="15">
        <f t="shared" si="81"/>
        <v>453.58489956984164</v>
      </c>
      <c r="L506" s="52">
        <f t="shared" si="82"/>
        <v>0.4639426797237953</v>
      </c>
    </row>
    <row r="507" spans="1:12" ht="12.75">
      <c r="A507" s="33">
        <v>4.929999999999938</v>
      </c>
      <c r="B507" s="40">
        <f t="shared" si="83"/>
        <v>1.8171362194393645</v>
      </c>
      <c r="C507" s="51">
        <f t="shared" si="84"/>
        <v>1.712657850620936</v>
      </c>
      <c r="D507" s="51">
        <f t="shared" si="85"/>
        <v>0.662342149379064</v>
      </c>
      <c r="E507" s="33">
        <f t="shared" si="86"/>
        <v>0.5314999999999966</v>
      </c>
      <c r="F507" s="52">
        <f t="shared" si="77"/>
        <v>5.676164229464707</v>
      </c>
      <c r="G507" s="52">
        <f t="shared" si="78"/>
        <v>0.40316694662061636</v>
      </c>
      <c r="H507" s="51">
        <f t="shared" si="79"/>
        <v>0.030812407182854218</v>
      </c>
      <c r="I507" s="15">
        <f t="shared" si="87"/>
        <v>91.01223784319043</v>
      </c>
      <c r="J507" s="15">
        <f t="shared" si="80"/>
        <v>405.00445840219743</v>
      </c>
      <c r="K507" s="15">
        <f t="shared" si="81"/>
        <v>453.6049934104612</v>
      </c>
      <c r="L507" s="52">
        <f t="shared" si="82"/>
        <v>0.4515469802150904</v>
      </c>
    </row>
    <row r="508" spans="1:12" ht="12.75">
      <c r="A508" s="33">
        <v>4.939999999999938</v>
      </c>
      <c r="B508" s="40">
        <f t="shared" si="83"/>
        <v>1.7649142858532516</v>
      </c>
      <c r="C508" s="51">
        <f t="shared" si="84"/>
        <v>1.7132740987645931</v>
      </c>
      <c r="D508" s="51">
        <f t="shared" si="85"/>
        <v>0.6617259012354069</v>
      </c>
      <c r="E508" s="33">
        <f t="shared" si="86"/>
        <v>0.5319999999999966</v>
      </c>
      <c r="F508" s="52">
        <f t="shared" si="77"/>
        <v>5.569211279295984</v>
      </c>
      <c r="G508" s="52">
        <f t="shared" si="78"/>
        <v>0.3923175893992053</v>
      </c>
      <c r="H508" s="51">
        <f t="shared" si="79"/>
        <v>0.030499539006273446</v>
      </c>
      <c r="I508" s="15">
        <f t="shared" si="87"/>
        <v>91.01616101908442</v>
      </c>
      <c r="J508" s="15">
        <f t="shared" si="80"/>
        <v>405.0219165349257</v>
      </c>
      <c r="K508" s="15">
        <f t="shared" si="81"/>
        <v>453.62454651911685</v>
      </c>
      <c r="L508" s="52">
        <f t="shared" si="82"/>
        <v>0.43939570012711</v>
      </c>
    </row>
    <row r="509" spans="1:12" ht="12.75">
      <c r="A509" s="33">
        <v>4.949999999999938</v>
      </c>
      <c r="B509" s="40">
        <f t="shared" si="83"/>
        <v>1.7138526430484367</v>
      </c>
      <c r="C509" s="51">
        <f t="shared" si="84"/>
        <v>1.7138840895447185</v>
      </c>
      <c r="D509" s="51">
        <f t="shared" si="85"/>
        <v>0.6611159104552814</v>
      </c>
      <c r="E509" s="33">
        <f t="shared" si="86"/>
        <v>0.5324999999999965</v>
      </c>
      <c r="F509" s="52">
        <f t="shared" si="77"/>
        <v>5.463562398044949</v>
      </c>
      <c r="G509" s="52">
        <f t="shared" si="78"/>
        <v>0.3816836878359927</v>
      </c>
      <c r="H509" s="51">
        <f t="shared" si="79"/>
        <v>0.03018774871072451</v>
      </c>
      <c r="I509" s="15">
        <f t="shared" si="87"/>
        <v>91.01997785596278</v>
      </c>
      <c r="J509" s="15">
        <f t="shared" si="80"/>
        <v>405.0389014590344</v>
      </c>
      <c r="K509" s="15">
        <f t="shared" si="81"/>
        <v>453.64356963411853</v>
      </c>
      <c r="L509" s="52">
        <f t="shared" si="82"/>
        <v>0.4274857303763119</v>
      </c>
    </row>
    <row r="510" spans="1:12" ht="12.75">
      <c r="A510" s="33">
        <v>4.959999999999938</v>
      </c>
      <c r="B510" s="40">
        <f t="shared" si="83"/>
        <v>1.6639326656231008</v>
      </c>
      <c r="C510" s="51">
        <f t="shared" si="84"/>
        <v>1.7144878445189329</v>
      </c>
      <c r="D510" s="51">
        <f t="shared" si="85"/>
        <v>0.6605121554810669</v>
      </c>
      <c r="E510" s="33">
        <f t="shared" si="86"/>
        <v>0.5329999999999965</v>
      </c>
      <c r="F510" s="52">
        <f t="shared" si="77"/>
        <v>5.3592093873512345</v>
      </c>
      <c r="G510" s="52">
        <f t="shared" si="78"/>
        <v>0.3712624811165106</v>
      </c>
      <c r="H510" s="51">
        <f t="shared" si="79"/>
        <v>0.029877036686705702</v>
      </c>
      <c r="I510" s="15">
        <f t="shared" si="87"/>
        <v>91.02369048077395</v>
      </c>
      <c r="J510" s="15">
        <f t="shared" si="80"/>
        <v>405.0554226394441</v>
      </c>
      <c r="K510" s="15">
        <f t="shared" si="81"/>
        <v>453.6620733561774</v>
      </c>
      <c r="L510" s="52">
        <f t="shared" si="82"/>
        <v>0.4158139788504919</v>
      </c>
    </row>
    <row r="511" spans="1:12" ht="12.75">
      <c r="A511" s="33">
        <v>4.969999999999938</v>
      </c>
      <c r="B511" s="40">
        <f t="shared" si="83"/>
        <v>1.6151359237519656</v>
      </c>
      <c r="C511" s="51">
        <f t="shared" si="84"/>
        <v>1.715085385252667</v>
      </c>
      <c r="D511" s="51">
        <f t="shared" si="85"/>
        <v>0.6599146147473328</v>
      </c>
      <c r="E511" s="33">
        <f t="shared" si="86"/>
        <v>0.5334999999999964</v>
      </c>
      <c r="F511" s="52">
        <f t="shared" si="77"/>
        <v>5.256144066833916</v>
      </c>
      <c r="G511" s="52">
        <f t="shared" si="78"/>
        <v>0.3610512236774434</v>
      </c>
      <c r="H511" s="51">
        <f t="shared" si="79"/>
        <v>0.02956740332867023</v>
      </c>
      <c r="I511" s="15">
        <f t="shared" si="87"/>
        <v>91.02730099301073</v>
      </c>
      <c r="J511" s="15">
        <f t="shared" si="80"/>
        <v>405.0714894188977</v>
      </c>
      <c r="K511" s="15">
        <f t="shared" si="81"/>
        <v>453.6800681491655</v>
      </c>
      <c r="L511" s="52">
        <f t="shared" si="82"/>
        <v>0.4043773705187367</v>
      </c>
    </row>
    <row r="512" spans="1:12" ht="12.75">
      <c r="A512" s="33">
        <v>4.979999999999937</v>
      </c>
      <c r="B512" s="40">
        <f t="shared" si="83"/>
        <v>1.567444182108924</v>
      </c>
      <c r="C512" s="51">
        <f t="shared" si="84"/>
        <v>1.7156767333192404</v>
      </c>
      <c r="D512" s="51">
        <f t="shared" si="85"/>
        <v>0.6593232666807595</v>
      </c>
      <c r="E512" s="33">
        <f t="shared" si="86"/>
        <v>0.5339999999999964</v>
      </c>
      <c r="F512" s="52">
        <f t="shared" si="77"/>
        <v>5.154358274276645</v>
      </c>
      <c r="G512" s="52">
        <f t="shared" si="78"/>
        <v>0.3510471853021327</v>
      </c>
      <c r="H512" s="51">
        <f t="shared" si="79"/>
        <v>0.0292588490355673</v>
      </c>
      <c r="I512" s="15">
        <f t="shared" si="87"/>
        <v>91.03081146486375</v>
      </c>
      <c r="J512" s="15">
        <f t="shared" si="80"/>
        <v>405.08711101864367</v>
      </c>
      <c r="K512" s="15">
        <f t="shared" si="81"/>
        <v>453.69756434088094</v>
      </c>
      <c r="L512" s="52">
        <f t="shared" si="82"/>
        <v>0.39317284753838866</v>
      </c>
    </row>
    <row r="513" spans="1:12" ht="12.75">
      <c r="A513" s="33">
        <v>4.989999999999937</v>
      </c>
      <c r="B513" s="40">
        <f t="shared" si="83"/>
        <v>1.5208393987849347</v>
      </c>
      <c r="C513" s="51">
        <f t="shared" si="84"/>
        <v>1.7162619102999517</v>
      </c>
      <c r="D513" s="51">
        <f t="shared" si="85"/>
        <v>0.6587380897000481</v>
      </c>
      <c r="E513" s="33">
        <f t="shared" si="86"/>
        <v>0.5344999999999963</v>
      </c>
      <c r="F513" s="52">
        <f t="shared" si="77"/>
        <v>5.0538438658079246</v>
      </c>
      <c r="G513" s="52">
        <f t="shared" si="78"/>
        <v>0.3412476512134581</v>
      </c>
      <c r="H513" s="51">
        <f t="shared" si="79"/>
        <v>0.0289513742113939</v>
      </c>
      <c r="I513" s="15">
        <f t="shared" si="87"/>
        <v>91.03422394137588</v>
      </c>
      <c r="J513" s="15">
        <f t="shared" si="80"/>
        <v>405.1022965391227</v>
      </c>
      <c r="K513" s="15">
        <f t="shared" si="81"/>
        <v>453.71457212381745</v>
      </c>
      <c r="L513" s="52">
        <f t="shared" si="82"/>
        <v>0.3821973693590731</v>
      </c>
    </row>
    <row r="514" spans="1:12" ht="12.75">
      <c r="A514" s="33">
        <v>4.999999999999937</v>
      </c>
      <c r="B514" s="40">
        <f t="shared" si="83"/>
        <v>1.4753037242013731</v>
      </c>
      <c r="C514" s="51">
        <f t="shared" si="84"/>
        <v>1.7168409377841796</v>
      </c>
      <c r="D514" s="51">
        <f t="shared" si="85"/>
        <v>0.6581590622158202</v>
      </c>
      <c r="E514" s="33">
        <f t="shared" si="86"/>
        <v>0.5349999999999963</v>
      </c>
      <c r="F514" s="52">
        <f t="shared" si="77"/>
        <v>4.9545927160764</v>
      </c>
      <c r="G514" s="52">
        <f t="shared" si="78"/>
        <v>0.33164992216411654</v>
      </c>
      <c r="H514" s="51">
        <f t="shared" si="79"/>
        <v>0.02864497926575761</v>
      </c>
      <c r="I514" s="15">
        <f t="shared" si="87"/>
        <v>91.03754044059752</v>
      </c>
      <c r="J514" s="15">
        <f t="shared" si="80"/>
        <v>405.117054960659</v>
      </c>
      <c r="K514" s="15">
        <f t="shared" si="81"/>
        <v>453.73110155593815</v>
      </c>
      <c r="L514" s="52">
        <f t="shared" si="82"/>
        <v>0.37144791282381057</v>
      </c>
    </row>
    <row r="515" spans="1:12" ht="12.75">
      <c r="A515" s="33">
        <v>5.009999999999937</v>
      </c>
      <c r="B515" s="40">
        <f t="shared" si="83"/>
        <v>1.4308195000191448</v>
      </c>
      <c r="C515" s="51">
        <f t="shared" si="84"/>
        <v>1.7174138373694947</v>
      </c>
      <c r="D515" s="51">
        <f t="shared" si="85"/>
        <v>0.6575861626305051</v>
      </c>
      <c r="E515" s="33">
        <f t="shared" si="86"/>
        <v>0.5354999999999962</v>
      </c>
      <c r="F515" s="52">
        <f t="shared" si="77"/>
        <v>4.856596718421372</v>
      </c>
      <c r="G515" s="52">
        <f t="shared" si="78"/>
        <v>0.3222513145243441</v>
      </c>
      <c r="H515" s="51">
        <f t="shared" si="79"/>
        <v>0.028339664614451105</v>
      </c>
      <c r="I515" s="15">
        <f t="shared" si="87"/>
        <v>91.04076295374277</v>
      </c>
      <c r="J515" s="15">
        <f t="shared" si="80"/>
        <v>405.13139514415536</v>
      </c>
      <c r="K515" s="15">
        <f t="shared" si="81"/>
        <v>453.74716256145405</v>
      </c>
      <c r="L515" s="52">
        <f t="shared" si="82"/>
        <v>0.3609214722672654</v>
      </c>
    </row>
    <row r="516" spans="1:12" ht="12.75">
      <c r="A516" s="33">
        <v>5.0199999999999365</v>
      </c>
      <c r="B516" s="40">
        <f t="shared" si="83"/>
        <v>1.3873692580437105</v>
      </c>
      <c r="C516" s="51">
        <f t="shared" si="84"/>
        <v>1.7179806306617837</v>
      </c>
      <c r="D516" s="51">
        <f t="shared" si="85"/>
        <v>0.657019369338216</v>
      </c>
      <c r="E516" s="33">
        <f t="shared" si="86"/>
        <v>0.5359999999999961</v>
      </c>
      <c r="F516" s="52">
        <f t="shared" si="77"/>
        <v>4.7598477850382555</v>
      </c>
      <c r="G516" s="52">
        <f t="shared" si="78"/>
        <v>0.31304916036709585</v>
      </c>
      <c r="H516" s="51">
        <f t="shared" si="79"/>
        <v>0.028035430680038456</v>
      </c>
      <c r="I516" s="15">
        <f t="shared" si="87"/>
        <v>91.04389344534644</v>
      </c>
      <c r="J516" s="15">
        <f t="shared" si="80"/>
        <v>405.1453258317917</v>
      </c>
      <c r="K516" s="15">
        <f t="shared" si="81"/>
        <v>453.76276493160674</v>
      </c>
      <c r="L516" s="52">
        <f t="shared" si="82"/>
        <v>0.35061505961114736</v>
      </c>
    </row>
    <row r="517" spans="1:12" ht="12.75">
      <c r="A517" s="33">
        <v>5.029999999999936</v>
      </c>
      <c r="B517" s="40">
        <f t="shared" si="83"/>
        <v>1.3449357191263267</v>
      </c>
      <c r="C517" s="51">
        <f t="shared" si="84"/>
        <v>1.7185413392753845</v>
      </c>
      <c r="D517" s="51">
        <f t="shared" si="85"/>
        <v>0.6564586607246152</v>
      </c>
      <c r="E517" s="33">
        <f t="shared" si="86"/>
        <v>0.5364999999999961</v>
      </c>
      <c r="F517" s="52">
        <f t="shared" si="77"/>
        <v>4.664337847139266</v>
      </c>
      <c r="G517" s="52">
        <f t="shared" si="78"/>
        <v>0.3040408075507286</v>
      </c>
      <c r="H517" s="51">
        <f t="shared" si="79"/>
        <v>0.027732277892454034</v>
      </c>
      <c r="I517" s="15">
        <f t="shared" si="87"/>
        <v>91.04693385342195</v>
      </c>
      <c r="J517" s="15">
        <f t="shared" si="80"/>
        <v>405.1588556477277</v>
      </c>
      <c r="K517" s="15">
        <f t="shared" si="81"/>
        <v>453.77791832545506</v>
      </c>
      <c r="L517" s="52">
        <f t="shared" si="82"/>
        <v>0.34052570445681607</v>
      </c>
    </row>
    <row r="518" spans="1:12" ht="12.75">
      <c r="A518" s="33">
        <v>5.039999999999936</v>
      </c>
      <c r="B518" s="40">
        <f t="shared" si="83"/>
        <v>1.3035017920617094</v>
      </c>
      <c r="C518" s="51">
        <f t="shared" si="84"/>
        <v>1.7190959848332337</v>
      </c>
      <c r="D518" s="51">
        <f t="shared" si="85"/>
        <v>0.6559040151667661</v>
      </c>
      <c r="E518" s="33">
        <f t="shared" si="86"/>
        <v>0.536999999999996</v>
      </c>
      <c r="F518" s="52">
        <f t="shared" si="77"/>
        <v>4.570058855109258</v>
      </c>
      <c r="G518" s="52">
        <f t="shared" si="78"/>
        <v>0.29522361979921447</v>
      </c>
      <c r="H518" s="51">
        <f t="shared" si="79"/>
        <v>0.027430206689614486</v>
      </c>
      <c r="I518" s="15">
        <f t="shared" si="87"/>
        <v>91.04988608961995</v>
      </c>
      <c r="J518" s="15">
        <f t="shared" si="80"/>
        <v>405.1719930988088</v>
      </c>
      <c r="K518" s="15">
        <f t="shared" si="81"/>
        <v>453.7926322706659</v>
      </c>
      <c r="L518" s="52">
        <f t="shared" si="82"/>
        <v>0.33065045417512023</v>
      </c>
    </row>
    <row r="519" spans="1:12" ht="12.75">
      <c r="A519" s="33">
        <v>5.049999999999936</v>
      </c>
      <c r="B519" s="40">
        <f t="shared" si="83"/>
        <v>1.2630505724823406</v>
      </c>
      <c r="C519" s="51">
        <f t="shared" si="84"/>
        <v>1.719644588967026</v>
      </c>
      <c r="D519" s="51">
        <f t="shared" si="85"/>
        <v>0.6553554110329738</v>
      </c>
      <c r="E519" s="33">
        <f t="shared" si="86"/>
        <v>0.537499999999996</v>
      </c>
      <c r="F519" s="52">
        <f t="shared" si="77"/>
        <v>4.477002778656674</v>
      </c>
      <c r="G519" s="52">
        <f t="shared" si="78"/>
        <v>0.2865949767799158</v>
      </c>
      <c r="H519" s="51">
        <f t="shared" si="79"/>
        <v>0.027129217518044264</v>
      </c>
      <c r="I519" s="15">
        <f t="shared" si="87"/>
        <v>91.05275203938774</v>
      </c>
      <c r="J519" s="15">
        <f t="shared" si="80"/>
        <v>405.1847465752755</v>
      </c>
      <c r="K519" s="15">
        <f t="shared" si="81"/>
        <v>453.8069161643086</v>
      </c>
      <c r="L519" s="52">
        <f t="shared" si="82"/>
        <v>0.3209863739935057</v>
      </c>
    </row>
    <row r="520" spans="1:12" ht="12.75">
      <c r="A520" s="33">
        <v>5.059999999999936</v>
      </c>
      <c r="B520" s="40">
        <f t="shared" si="83"/>
        <v>1.2235653417496464</v>
      </c>
      <c r="C520" s="51">
        <f t="shared" si="84"/>
        <v>1.7201871733173868</v>
      </c>
      <c r="D520" s="51">
        <f t="shared" si="85"/>
        <v>0.6548128266826129</v>
      </c>
      <c r="E520" s="33">
        <f t="shared" si="86"/>
        <v>0.5379999999999959</v>
      </c>
      <c r="F520" s="52">
        <f t="shared" si="77"/>
        <v>4.3851616069596755</v>
      </c>
      <c r="G520" s="52">
        <f t="shared" si="78"/>
        <v>0.27815227417895366</v>
      </c>
      <c r="H520" s="51">
        <f t="shared" si="79"/>
        <v>0.026829310833515252</v>
      </c>
      <c r="I520" s="15">
        <f t="shared" si="87"/>
        <v>91.05553356212953</v>
      </c>
      <c r="J520" s="15">
        <f t="shared" si="80"/>
        <v>405.1971243514764</v>
      </c>
      <c r="K520" s="15">
        <f t="shared" si="81"/>
        <v>453.8207792736536</v>
      </c>
      <c r="L520" s="52">
        <f t="shared" si="82"/>
        <v>0.31153054708042816</v>
      </c>
    </row>
    <row r="521" spans="1:12" ht="12.75">
      <c r="A521" s="33">
        <v>5.0699999999999354</v>
      </c>
      <c r="B521" s="40">
        <f t="shared" si="83"/>
        <v>1.1850295658422545</v>
      </c>
      <c r="C521" s="51">
        <f t="shared" si="84"/>
        <v>1.7207237595340572</v>
      </c>
      <c r="D521" s="51">
        <f t="shared" si="85"/>
        <v>0.6542762404659426</v>
      </c>
      <c r="E521" s="33">
        <f t="shared" si="86"/>
        <v>0.5384999999999959</v>
      </c>
      <c r="F521" s="52">
        <f t="shared" si="77"/>
        <v>4.294527348807409</v>
      </c>
      <c r="G521" s="52">
        <f t="shared" si="78"/>
        <v>0.2698929237741998</v>
      </c>
      <c r="H521" s="51">
        <f t="shared" si="79"/>
        <v>0.0265304871017011</v>
      </c>
      <c r="I521" s="15">
        <f t="shared" si="87"/>
        <v>91.05823249136726</v>
      </c>
      <c r="J521" s="15">
        <f t="shared" si="80"/>
        <v>405.20913458658436</v>
      </c>
      <c r="K521" s="15">
        <f t="shared" si="81"/>
        <v>453.8342307369745</v>
      </c>
      <c r="L521" s="52">
        <f t="shared" si="82"/>
        <v>0.3022800746271038</v>
      </c>
    </row>
    <row r="522" spans="1:12" ht="12.75">
      <c r="A522" s="33">
        <v>5.079999999999935</v>
      </c>
      <c r="B522" s="40">
        <f t="shared" si="83"/>
        <v>1.1474268942415782</v>
      </c>
      <c r="C522" s="51">
        <f t="shared" si="84"/>
        <v>1.7212543692760913</v>
      </c>
      <c r="D522" s="51">
        <f t="shared" si="85"/>
        <v>0.6537456307239086</v>
      </c>
      <c r="E522" s="33">
        <f t="shared" si="86"/>
        <v>0.5389999999999958</v>
      </c>
      <c r="F522" s="52">
        <f t="shared" si="77"/>
        <v>4.205092032736521</v>
      </c>
      <c r="G522" s="52">
        <f t="shared" si="78"/>
        <v>0.26181435350592935</v>
      </c>
      <c r="H522" s="51">
        <f t="shared" si="79"/>
        <v>0.026232746798847007</v>
      </c>
      <c r="I522" s="15">
        <f t="shared" si="87"/>
        <v>91.06085063490232</v>
      </c>
      <c r="J522" s="15">
        <f t="shared" si="80"/>
        <v>405.2207853253154</v>
      </c>
      <c r="K522" s="15">
        <f t="shared" si="81"/>
        <v>453.84727956435324</v>
      </c>
      <c r="L522" s="52">
        <f t="shared" si="82"/>
        <v>0.2932320759266409</v>
      </c>
    </row>
    <row r="523" spans="1:12" ht="12.75">
      <c r="A523" s="33">
        <v>5.089999999999935</v>
      </c>
      <c r="B523" s="40">
        <f t="shared" si="83"/>
        <v>1.1107411588148999</v>
      </c>
      <c r="C523" s="51">
        <f t="shared" si="84"/>
        <v>1.7217790242120683</v>
      </c>
      <c r="D523" s="51">
        <f t="shared" si="85"/>
        <v>0.6532209757879316</v>
      </c>
      <c r="E523" s="33">
        <f t="shared" si="86"/>
        <v>0.5394999999999958</v>
      </c>
      <c r="F523" s="52">
        <f t="shared" si="77"/>
        <v>4.116847707162766</v>
      </c>
      <c r="G523" s="52">
        <f t="shared" si="78"/>
        <v>0.25391400754515825</v>
      </c>
      <c r="H523" s="51">
        <f t="shared" si="79"/>
        <v>0.025936090412455357</v>
      </c>
      <c r="I523" s="15">
        <f t="shared" si="87"/>
        <v>91.06338977497778</v>
      </c>
      <c r="J523" s="15">
        <f t="shared" si="80"/>
        <v>405.23208449865115</v>
      </c>
      <c r="K523" s="15">
        <f t="shared" si="81"/>
        <v>453.85993463848934</v>
      </c>
      <c r="L523" s="52">
        <f t="shared" si="82"/>
        <v>0.28438368845057727</v>
      </c>
    </row>
    <row r="524" spans="1:12" ht="12.75">
      <c r="A524" s="33">
        <v>5.099999999999935</v>
      </c>
      <c r="B524" s="40">
        <f t="shared" si="83"/>
        <v>1.0749563726962006</v>
      </c>
      <c r="C524" s="51">
        <f t="shared" si="84"/>
        <v>1.7222977460203175</v>
      </c>
      <c r="D524" s="51">
        <f t="shared" si="85"/>
        <v>0.6527022539796825</v>
      </c>
      <c r="E524" s="33">
        <f t="shared" si="86"/>
        <v>0.5399999999999957</v>
      </c>
      <c r="F524" s="52">
        <f t="shared" si="77"/>
        <v>4.029786440507877</v>
      </c>
      <c r="G524" s="52">
        <f t="shared" si="78"/>
        <v>0.24618934635970385</v>
      </c>
      <c r="H524" s="51">
        <f t="shared" si="79"/>
        <v>0.025640518441988155</v>
      </c>
      <c r="I524" s="15">
        <f t="shared" si="87"/>
        <v>91.06585166844138</v>
      </c>
      <c r="J524" s="15">
        <f t="shared" si="80"/>
        <v>405.2430399245642</v>
      </c>
      <c r="K524" s="15">
        <f t="shared" si="81"/>
        <v>453.87220471551194</v>
      </c>
      <c r="L524" s="52">
        <f t="shared" si="82"/>
        <v>0.27573206792286836</v>
      </c>
    </row>
    <row r="525" spans="1:12" ht="12.75">
      <c r="A525" s="33">
        <v>5.109999999999935</v>
      </c>
      <c r="B525" s="40">
        <f t="shared" si="83"/>
        <v>1.040056729164924</v>
      </c>
      <c r="C525" s="51">
        <f t="shared" si="84"/>
        <v>1.7228105563891571</v>
      </c>
      <c r="D525" s="51">
        <f t="shared" si="85"/>
        <v>0.6521894436108427</v>
      </c>
      <c r="E525" s="33">
        <f t="shared" si="86"/>
        <v>0.5404999999999957</v>
      </c>
      <c r="F525" s="52">
        <f t="shared" si="77"/>
        <v>3.9439003213215975</v>
      </c>
      <c r="G525" s="52">
        <f t="shared" si="78"/>
        <v>0.23863784677799732</v>
      </c>
      <c r="H525" s="51">
        <f t="shared" si="79"/>
        <v>0.025346031399586813</v>
      </c>
      <c r="I525" s="15">
        <f t="shared" si="87"/>
        <v>91.06823804690916</v>
      </c>
      <c r="J525" s="15">
        <f t="shared" si="80"/>
        <v>405.2536593087458</v>
      </c>
      <c r="K525" s="15">
        <f t="shared" si="81"/>
        <v>453.88409842579534</v>
      </c>
      <c r="L525" s="52">
        <f t="shared" si="82"/>
        <v>0.26727438839135703</v>
      </c>
    </row>
    <row r="526" spans="1:12" ht="12.75">
      <c r="A526" s="33">
        <v>5.119999999999934</v>
      </c>
      <c r="B526" s="40">
        <f t="shared" si="83"/>
        <v>1.006026600522875</v>
      </c>
      <c r="C526" s="51">
        <f t="shared" si="84"/>
        <v>1.7233174770171489</v>
      </c>
      <c r="D526" s="51">
        <f t="shared" si="85"/>
        <v>0.651682522982851</v>
      </c>
      <c r="E526" s="33">
        <f t="shared" si="86"/>
        <v>0.5409999999999956</v>
      </c>
      <c r="F526" s="52">
        <f aca="true" t="shared" si="88" ref="F526:F589">($H$5*(2*(($H$2/2)^2-(C526/2)^2)+(C526*D526))/(E526/2)^2)</f>
        <v>3.8591814583988695</v>
      </c>
      <c r="G526" s="52">
        <f aca="true" t="shared" si="89" ref="G526:G589">3.1416*B526*(E526/2)^2</f>
        <v>0.23125700205067723</v>
      </c>
      <c r="H526" s="51">
        <f aca="true" t="shared" si="90" ref="H526:H589">$D$4*B526^$D$5</f>
        <v>0.025052629810809995</v>
      </c>
      <c r="I526" s="15">
        <f t="shared" si="87"/>
        <v>91.07055061692967</v>
      </c>
      <c r="J526" s="15">
        <f aca="true" t="shared" si="91" ref="J526:J589">I526*4.45</f>
        <v>405.263950245337</v>
      </c>
      <c r="K526" s="15">
        <f aca="true" t="shared" si="92" ref="K526:K589">J526*$H$8</f>
        <v>453.8956242747775</v>
      </c>
      <c r="L526" s="52">
        <f aca="true" t="shared" si="93" ref="L526:L589">G526*$H$8</f>
        <v>0.2590078422967585</v>
      </c>
    </row>
    <row r="527" spans="1:12" ht="12.75">
      <c r="A527" s="33">
        <v>5.129999999999934</v>
      </c>
      <c r="B527" s="40">
        <f aca="true" t="shared" si="94" ref="B527:B590">F527*$D$2*$D$3*H526</f>
        <v>0.9728505369694596</v>
      </c>
      <c r="C527" s="51">
        <f aca="true" t="shared" si="95" ref="C527:C590">C526+0.01*(2*H526)</f>
        <v>1.723818529613365</v>
      </c>
      <c r="D527" s="51">
        <f aca="true" t="shared" si="96" ref="D527:D590">D526-0.01*(2*H526)</f>
        <v>0.6511814703866348</v>
      </c>
      <c r="E527" s="33">
        <f aca="true" t="shared" si="97" ref="E527:E590">E526+(0.01*$H$7)</f>
        <v>0.5414999999999955</v>
      </c>
      <c r="F527" s="52">
        <f t="shared" si="88"/>
        <v>3.7756219808922125</v>
      </c>
      <c r="G527" s="52">
        <f t="shared" si="89"/>
        <v>0.22404432190999798</v>
      </c>
      <c r="H527" s="51">
        <f t="shared" si="90"/>
        <v>0.02476031421539036</v>
      </c>
      <c r="I527" s="15">
        <f aca="true" t="shared" si="98" ref="I527:I590">G527*0.01+I526</f>
        <v>91.07279106014876</v>
      </c>
      <c r="J527" s="15">
        <f t="shared" si="91"/>
        <v>405.273920217662</v>
      </c>
      <c r="K527" s="15">
        <f t="shared" si="92"/>
        <v>453.9067906437815</v>
      </c>
      <c r="L527" s="52">
        <f t="shared" si="93"/>
        <v>0.25092964053919775</v>
      </c>
    </row>
    <row r="528" spans="1:12" ht="12.75">
      <c r="A528" s="33">
        <v>5.139999999999934</v>
      </c>
      <c r="B528" s="40">
        <f t="shared" si="94"/>
        <v>0.940513265475497</v>
      </c>
      <c r="C528" s="51">
        <f t="shared" si="95"/>
        <v>1.7243137358976728</v>
      </c>
      <c r="D528" s="51">
        <f t="shared" si="96"/>
        <v>0.650686264102327</v>
      </c>
      <c r="E528" s="33">
        <f t="shared" si="97"/>
        <v>0.5419999999999955</v>
      </c>
      <c r="F528" s="52">
        <f t="shared" si="88"/>
        <v>3.6932140384193946</v>
      </c>
      <c r="G528" s="52">
        <f t="shared" si="89"/>
        <v>0.216997332627092</v>
      </c>
      <c r="H528" s="51">
        <f t="shared" si="90"/>
        <v>0.024469085168011228</v>
      </c>
      <c r="I528" s="15">
        <f t="shared" si="98"/>
        <v>91.07496103347503</v>
      </c>
      <c r="J528" s="15">
        <f t="shared" si="91"/>
        <v>405.2835765989639</v>
      </c>
      <c r="K528" s="15">
        <f t="shared" si="92"/>
        <v>453.9176057908396</v>
      </c>
      <c r="L528" s="52">
        <f t="shared" si="93"/>
        <v>0.24303701254234306</v>
      </c>
    </row>
    <row r="529" spans="1:12" ht="12.75">
      <c r="A529" s="33">
        <v>5.149999999999934</v>
      </c>
      <c r="B529" s="40">
        <f t="shared" si="94"/>
        <v>0.9089996886557246</v>
      </c>
      <c r="C529" s="51">
        <f t="shared" si="95"/>
        <v>1.724803117601033</v>
      </c>
      <c r="D529" s="51">
        <f t="shared" si="96"/>
        <v>0.6501968823989668</v>
      </c>
      <c r="E529" s="33">
        <f t="shared" si="97"/>
        <v>0.5424999999999954</v>
      </c>
      <c r="F529" s="52">
        <f t="shared" si="88"/>
        <v>3.6119498011660793</v>
      </c>
      <c r="G529" s="52">
        <f t="shared" si="89"/>
        <v>0.2101135770670998</v>
      </c>
      <c r="H529" s="51">
        <f t="shared" si="90"/>
        <v>0.024178943239103502</v>
      </c>
      <c r="I529" s="15">
        <f t="shared" si="98"/>
        <v>91.0770621692457</v>
      </c>
      <c r="J529" s="15">
        <f t="shared" si="91"/>
        <v>405.2929266531434</v>
      </c>
      <c r="K529" s="15">
        <f t="shared" si="92"/>
        <v>453.92807785152064</v>
      </c>
      <c r="L529" s="52">
        <f t="shared" si="93"/>
        <v>0.2353272063151518</v>
      </c>
    </row>
    <row r="530" spans="1:12" ht="12.75">
      <c r="A530" s="33">
        <v>5.1599999999999335</v>
      </c>
      <c r="B530" s="40">
        <f t="shared" si="94"/>
        <v>0.8782948836402692</v>
      </c>
      <c r="C530" s="51">
        <f t="shared" si="95"/>
        <v>1.7252866964658151</v>
      </c>
      <c r="D530" s="51">
        <f t="shared" si="96"/>
        <v>0.6497133035341847</v>
      </c>
      <c r="E530" s="33">
        <f t="shared" si="97"/>
        <v>0.5429999999999954</v>
      </c>
      <c r="F530" s="52">
        <f t="shared" si="88"/>
        <v>3.531821459983819</v>
      </c>
      <c r="G530" s="52">
        <f t="shared" si="89"/>
        <v>0.20339061474221815</v>
      </c>
      <c r="H530" s="51">
        <f t="shared" si="90"/>
        <v>0.02388988901566432</v>
      </c>
      <c r="I530" s="15">
        <f t="shared" si="98"/>
        <v>91.07909607539312</v>
      </c>
      <c r="J530" s="15">
        <f t="shared" si="91"/>
        <v>405.3019775354994</v>
      </c>
      <c r="K530" s="15">
        <f t="shared" si="92"/>
        <v>453.9382148397594</v>
      </c>
      <c r="L530" s="52">
        <f t="shared" si="93"/>
        <v>0.22779748851128434</v>
      </c>
    </row>
    <row r="531" spans="1:12" ht="12.75">
      <c r="A531" s="33">
        <v>5.169999999999933</v>
      </c>
      <c r="B531" s="40">
        <f t="shared" si="94"/>
        <v>0.848384100945221</v>
      </c>
      <c r="C531" s="51">
        <f t="shared" si="95"/>
        <v>1.7257644942461283</v>
      </c>
      <c r="D531" s="51">
        <f t="shared" si="96"/>
        <v>0.6492355057538713</v>
      </c>
      <c r="E531" s="33">
        <f t="shared" si="97"/>
        <v>0.5434999999999953</v>
      </c>
      <c r="F531" s="52">
        <f t="shared" si="88"/>
        <v>3.452821226483098</v>
      </c>
      <c r="G531" s="52">
        <f t="shared" si="89"/>
        <v>0.1968260218626858</v>
      </c>
      <c r="H531" s="51">
        <f t="shared" si="90"/>
        <v>0.02360192310209796</v>
      </c>
      <c r="I531" s="15">
        <f t="shared" si="98"/>
        <v>91.08106433561176</v>
      </c>
      <c r="J531" s="15">
        <f t="shared" si="91"/>
        <v>405.31073629347236</v>
      </c>
      <c r="K531" s="15">
        <f t="shared" si="92"/>
        <v>453.9480246486891</v>
      </c>
      <c r="L531" s="52">
        <f t="shared" si="93"/>
        <v>0.2204451444862081</v>
      </c>
    </row>
    <row r="532" spans="1:12" ht="12.75">
      <c r="A532" s="33">
        <v>5.179999999999933</v>
      </c>
      <c r="B532" s="40">
        <f t="shared" si="94"/>
        <v>0.8192527633425201</v>
      </c>
      <c r="C532" s="51">
        <f t="shared" si="95"/>
        <v>1.7262365327081703</v>
      </c>
      <c r="D532" s="51">
        <f t="shared" si="96"/>
        <v>0.6487634672918294</v>
      </c>
      <c r="E532" s="33">
        <f t="shared" si="97"/>
        <v>0.5439999999999953</v>
      </c>
      <c r="F532" s="52">
        <f t="shared" si="88"/>
        <v>3.374941333121552</v>
      </c>
      <c r="G532" s="52">
        <f t="shared" si="89"/>
        <v>0.19041739138574335</v>
      </c>
      <c r="H532" s="51">
        <f t="shared" si="90"/>
        <v>0.023315046121080173</v>
      </c>
      <c r="I532" s="15">
        <f t="shared" si="98"/>
        <v>91.08296850952561</v>
      </c>
      <c r="J532" s="15">
        <f t="shared" si="91"/>
        <v>405.319209867389</v>
      </c>
      <c r="K532" s="15">
        <f t="shared" si="92"/>
        <v>453.95751505147575</v>
      </c>
      <c r="L532" s="52">
        <f t="shared" si="93"/>
        <v>0.21326747835203258</v>
      </c>
    </row>
    <row r="533" spans="1:12" ht="12.75">
      <c r="A533" s="33">
        <v>5.189999999999933</v>
      </c>
      <c r="B533" s="40">
        <f t="shared" si="94"/>
        <v>0.7908864647293368</v>
      </c>
      <c r="C533" s="51">
        <f t="shared" si="95"/>
        <v>1.7267028336305918</v>
      </c>
      <c r="D533" s="51">
        <f t="shared" si="96"/>
        <v>0.6482971663694078</v>
      </c>
      <c r="E533" s="33">
        <f t="shared" si="97"/>
        <v>0.5444999999999952</v>
      </c>
      <c r="F533" s="52">
        <f t="shared" si="88"/>
        <v>3.2981740332873066</v>
      </c>
      <c r="G533" s="52">
        <f t="shared" si="89"/>
        <v>0.18416233306259802</v>
      </c>
      <c r="H533" s="51">
        <f t="shared" si="90"/>
        <v>0.02302925871444695</v>
      </c>
      <c r="I533" s="15">
        <f t="shared" si="98"/>
        <v>91.08481013285623</v>
      </c>
      <c r="J533" s="15">
        <f t="shared" si="91"/>
        <v>405.32740509121027</v>
      </c>
      <c r="K533" s="15">
        <f t="shared" si="92"/>
        <v>453.96669370215557</v>
      </c>
      <c r="L533" s="52">
        <f t="shared" si="93"/>
        <v>0.2062618130301098</v>
      </c>
    </row>
    <row r="534" spans="1:12" ht="12.75">
      <c r="A534" s="33">
        <v>5.199999999999933</v>
      </c>
      <c r="B534" s="40">
        <f t="shared" si="94"/>
        <v>0.7632709689971345</v>
      </c>
      <c r="C534" s="51">
        <f t="shared" si="95"/>
        <v>1.7271634188048808</v>
      </c>
      <c r="D534" s="51">
        <f t="shared" si="96"/>
        <v>0.6478365811951189</v>
      </c>
      <c r="E534" s="33">
        <f t="shared" si="97"/>
        <v>0.5449999999999952</v>
      </c>
      <c r="F534" s="52">
        <f t="shared" si="88"/>
        <v>3.2225116013774593</v>
      </c>
      <c r="G534" s="52">
        <f t="shared" si="89"/>
        <v>0.17805847348342688</v>
      </c>
      <c r="H534" s="51">
        <f t="shared" si="90"/>
        <v>0.02274456154410886</v>
      </c>
      <c r="I534" s="15">
        <f t="shared" si="98"/>
        <v>91.08659071759106</v>
      </c>
      <c r="J534" s="15">
        <f t="shared" si="91"/>
        <v>405.33532869328025</v>
      </c>
      <c r="K534" s="15">
        <f t="shared" si="92"/>
        <v>453.9755681364739</v>
      </c>
      <c r="L534" s="52">
        <f t="shared" si="93"/>
        <v>0.1994254903014381</v>
      </c>
    </row>
    <row r="535" spans="1:12" ht="12.75">
      <c r="A535" s="33">
        <v>5.2099999999999325</v>
      </c>
      <c r="B535" s="40">
        <f t="shared" si="94"/>
        <v>0.7363922089005818</v>
      </c>
      <c r="C535" s="51">
        <f t="shared" si="95"/>
        <v>1.727618310035763</v>
      </c>
      <c r="D535" s="51">
        <f t="shared" si="96"/>
        <v>0.6473816899642367</v>
      </c>
      <c r="E535" s="33">
        <f t="shared" si="97"/>
        <v>0.5454999999999951</v>
      </c>
      <c r="F535" s="52">
        <f t="shared" si="88"/>
        <v>3.147946332871604</v>
      </c>
      <c r="G535" s="52">
        <f t="shared" si="89"/>
        <v>0.17210345612044683</v>
      </c>
      <c r="H535" s="51">
        <f t="shared" si="90"/>
        <v>0.022460955292991972</v>
      </c>
      <c r="I535" s="15">
        <f t="shared" si="98"/>
        <v>91.08831175215226</v>
      </c>
      <c r="J535" s="15">
        <f t="shared" si="91"/>
        <v>405.34298729707757</v>
      </c>
      <c r="K535" s="15">
        <f t="shared" si="92"/>
        <v>453.98414577272695</v>
      </c>
      <c r="L535" s="52">
        <f t="shared" si="93"/>
        <v>0.19275587085490048</v>
      </c>
    </row>
    <row r="536" spans="1:12" ht="12.75">
      <c r="A536" s="33">
        <v>5.219999999999932</v>
      </c>
      <c r="B536" s="40">
        <f t="shared" si="94"/>
        <v>0.7102362849264934</v>
      </c>
      <c r="C536" s="51">
        <f t="shared" si="95"/>
        <v>1.7280675291416228</v>
      </c>
      <c r="D536" s="51">
        <f t="shared" si="96"/>
        <v>0.6469324708583769</v>
      </c>
      <c r="E536" s="33">
        <f t="shared" si="97"/>
        <v>0.545999999999995</v>
      </c>
      <c r="F536" s="52">
        <f t="shared" si="88"/>
        <v>3.0744705444004183</v>
      </c>
      <c r="G536" s="52">
        <f t="shared" si="89"/>
        <v>0.16629494136908385</v>
      </c>
      <c r="H536" s="51">
        <f t="shared" si="90"/>
        <v>0.02217844066600661</v>
      </c>
      <c r="I536" s="15">
        <f t="shared" si="98"/>
        <v>91.08997470156595</v>
      </c>
      <c r="J536" s="15">
        <f t="shared" si="91"/>
        <v>405.3503874219685</v>
      </c>
      <c r="K536" s="15">
        <f t="shared" si="92"/>
        <v>453.9924339126048</v>
      </c>
      <c r="L536" s="52">
        <f t="shared" si="93"/>
        <v>0.18625033433337393</v>
      </c>
    </row>
    <row r="537" spans="1:12" ht="12.75">
      <c r="A537" s="33">
        <v>5.229999999999932</v>
      </c>
      <c r="B537" s="40">
        <f t="shared" si="94"/>
        <v>0.6847894641629899</v>
      </c>
      <c r="C537" s="51">
        <f t="shared" si="95"/>
        <v>1.728511097954943</v>
      </c>
      <c r="D537" s="51">
        <f t="shared" si="96"/>
        <v>0.6464889020450568</v>
      </c>
      <c r="E537" s="33">
        <f t="shared" si="97"/>
        <v>0.546499999999995</v>
      </c>
      <c r="F537" s="52">
        <f t="shared" si="88"/>
        <v>3.0020765738093194</v>
      </c>
      <c r="G537" s="52">
        <f t="shared" si="89"/>
        <v>0.16063060658727651</v>
      </c>
      <c r="H537" s="51">
        <f t="shared" si="90"/>
        <v>0.021897018391045273</v>
      </c>
      <c r="I537" s="15">
        <f t="shared" si="98"/>
        <v>91.09158100763182</v>
      </c>
      <c r="J537" s="15">
        <f t="shared" si="91"/>
        <v>405.3575354839616</v>
      </c>
      <c r="K537" s="15">
        <f t="shared" si="92"/>
        <v>454.00043974203703</v>
      </c>
      <c r="L537" s="52">
        <f t="shared" si="93"/>
        <v>0.17990627937774972</v>
      </c>
    </row>
    <row r="538" spans="1:12" ht="12.75">
      <c r="A538" s="33">
        <v>5.239999999999932</v>
      </c>
      <c r="B538" s="40">
        <f t="shared" si="94"/>
        <v>0.6600381791690472</v>
      </c>
      <c r="C538" s="51">
        <f t="shared" si="95"/>
        <v>1.728949038322764</v>
      </c>
      <c r="D538" s="51">
        <f t="shared" si="96"/>
        <v>0.646050961677236</v>
      </c>
      <c r="E538" s="33">
        <f t="shared" si="97"/>
        <v>0.5469999999999949</v>
      </c>
      <c r="F538" s="52">
        <f t="shared" si="88"/>
        <v>2.9307567802171692</v>
      </c>
      <c r="G538" s="52">
        <f t="shared" si="89"/>
        <v>0.15510814613294577</v>
      </c>
      <c r="H538" s="51">
        <f t="shared" si="90"/>
        <v>0.021616689220011143</v>
      </c>
      <c r="I538" s="15">
        <f t="shared" si="98"/>
        <v>91.09313208909315</v>
      </c>
      <c r="J538" s="15">
        <f t="shared" si="91"/>
        <v>405.36443779646453</v>
      </c>
      <c r="K538" s="15">
        <f t="shared" si="92"/>
        <v>454.0081703320403</v>
      </c>
      <c r="L538" s="52">
        <f t="shared" si="93"/>
        <v>0.17372112366889927</v>
      </c>
    </row>
    <row r="539" spans="1:12" ht="12.75">
      <c r="A539" s="33">
        <v>5.249999999999932</v>
      </c>
      <c r="B539" s="40">
        <f t="shared" si="94"/>
        <v>0.6359690268445632</v>
      </c>
      <c r="C539" s="51">
        <f t="shared" si="95"/>
        <v>1.7293813721071642</v>
      </c>
      <c r="D539" s="51">
        <f t="shared" si="96"/>
        <v>0.6456186278928358</v>
      </c>
      <c r="E539" s="33">
        <f t="shared" si="97"/>
        <v>0.5474999999999949</v>
      </c>
      <c r="F539" s="52">
        <f t="shared" si="88"/>
        <v>2.860503544069775</v>
      </c>
      <c r="G539" s="52">
        <f t="shared" si="89"/>
        <v>0.14972527139965278</v>
      </c>
      <c r="H539" s="51">
        <f t="shared" si="90"/>
        <v>0.021337453929877997</v>
      </c>
      <c r="I539" s="15">
        <f t="shared" si="98"/>
        <v>91.09462934180715</v>
      </c>
      <c r="J539" s="15">
        <f t="shared" si="91"/>
        <v>405.37110057104184</v>
      </c>
      <c r="K539" s="15">
        <f t="shared" si="92"/>
        <v>454.0156326395669</v>
      </c>
      <c r="L539" s="52">
        <f t="shared" si="93"/>
        <v>0.16769230396761112</v>
      </c>
    </row>
    <row r="540" spans="1:12" ht="12.75">
      <c r="A540" s="33">
        <v>5.259999999999931</v>
      </c>
      <c r="B540" s="40">
        <f t="shared" si="94"/>
        <v>0.6125687673011893</v>
      </c>
      <c r="C540" s="51">
        <f t="shared" si="95"/>
        <v>1.7298081211857619</v>
      </c>
      <c r="D540" s="51">
        <f t="shared" si="96"/>
        <v>0.6451918788142382</v>
      </c>
      <c r="E540" s="33">
        <f t="shared" si="97"/>
        <v>0.5479999999999948</v>
      </c>
      <c r="F540" s="52">
        <f t="shared" si="88"/>
        <v>2.79130926718857</v>
      </c>
      <c r="G540" s="52">
        <f t="shared" si="89"/>
        <v>0.14447971085049435</v>
      </c>
      <c r="H540" s="51">
        <f t="shared" si="90"/>
        <v>0.02105931332378392</v>
      </c>
      <c r="I540" s="15">
        <f t="shared" si="98"/>
        <v>91.09607413891565</v>
      </c>
      <c r="J540" s="15">
        <f t="shared" si="91"/>
        <v>405.3775299181747</v>
      </c>
      <c r="K540" s="15">
        <f t="shared" si="92"/>
        <v>454.0228335083557</v>
      </c>
      <c r="L540" s="52">
        <f t="shared" si="93"/>
        <v>0.1618172761525537</v>
      </c>
    </row>
    <row r="541" spans="1:12" ht="12.75">
      <c r="A541" s="33">
        <v>5.269999999999931</v>
      </c>
      <c r="B541" s="40">
        <f t="shared" si="94"/>
        <v>0.5898243227340367</v>
      </c>
      <c r="C541" s="51">
        <f t="shared" si="95"/>
        <v>1.7302293074522375</v>
      </c>
      <c r="D541" s="51">
        <f t="shared" si="96"/>
        <v>0.6447706925477625</v>
      </c>
      <c r="E541" s="33">
        <f t="shared" si="97"/>
        <v>0.5484999999999948</v>
      </c>
      <c r="F541" s="52">
        <f t="shared" si="88"/>
        <v>2.7231663728140845</v>
      </c>
      <c r="G541" s="52">
        <f t="shared" si="89"/>
        <v>0.13936921005025701</v>
      </c>
      <c r="H541" s="51">
        <f t="shared" si="90"/>
        <v>0.02078226823215977</v>
      </c>
      <c r="I541" s="15">
        <f t="shared" si="98"/>
        <v>91.09746783101616</v>
      </c>
      <c r="J541" s="15">
        <f t="shared" si="91"/>
        <v>405.3837318480219</v>
      </c>
      <c r="K541" s="15">
        <f t="shared" si="92"/>
        <v>454.0297796697846</v>
      </c>
      <c r="L541" s="52">
        <f t="shared" si="93"/>
        <v>0.15609351525628787</v>
      </c>
    </row>
    <row r="542" spans="1:12" ht="12.75">
      <c r="A542" s="33">
        <v>5.279999999999931</v>
      </c>
      <c r="B542" s="40">
        <f t="shared" si="94"/>
        <v>0.5677227762944035</v>
      </c>
      <c r="C542" s="51">
        <f t="shared" si="95"/>
        <v>1.7306449528168806</v>
      </c>
      <c r="D542" s="51">
        <f t="shared" si="96"/>
        <v>0.6443550471831193</v>
      </c>
      <c r="E542" s="33">
        <f t="shared" si="97"/>
        <v>0.5489999999999947</v>
      </c>
      <c r="F542" s="52">
        <f t="shared" si="88"/>
        <v>2.656067305644131</v>
      </c>
      <c r="G542" s="52">
        <f t="shared" si="89"/>
        <v>0.13439153169585552</v>
      </c>
      <c r="H542" s="51">
        <f t="shared" si="90"/>
        <v>0.02050631951389368</v>
      </c>
      <c r="I542" s="15">
        <f t="shared" si="98"/>
        <v>91.09881174633313</v>
      </c>
      <c r="J542" s="15">
        <f t="shared" si="91"/>
        <v>405.3897122711824</v>
      </c>
      <c r="K542" s="15">
        <f t="shared" si="92"/>
        <v>454.03647774372433</v>
      </c>
      <c r="L542" s="52">
        <f t="shared" si="93"/>
        <v>0.15051851549935819</v>
      </c>
    </row>
    <row r="543" spans="1:12" ht="12.75">
      <c r="A543" s="33">
        <v>5.289999999999931</v>
      </c>
      <c r="B543" s="40">
        <f t="shared" si="94"/>
        <v>0.5462513709637654</v>
      </c>
      <c r="C543" s="51">
        <f t="shared" si="95"/>
        <v>1.7310550792071584</v>
      </c>
      <c r="D543" s="51">
        <f t="shared" si="96"/>
        <v>0.6439449207928415</v>
      </c>
      <c r="E543" s="33">
        <f t="shared" si="97"/>
        <v>0.5494999999999947</v>
      </c>
      <c r="F543" s="52">
        <f t="shared" si="88"/>
        <v>2.590004531867078</v>
      </c>
      <c r="G543" s="52">
        <f t="shared" si="89"/>
        <v>0.12954445564510872</v>
      </c>
      <c r="H543" s="51">
        <f t="shared" si="90"/>
        <v>0.02023146805753439</v>
      </c>
      <c r="I543" s="15">
        <f t="shared" si="98"/>
        <v>91.10010719088957</v>
      </c>
      <c r="J543" s="15">
        <f t="shared" si="91"/>
        <v>405.3954769994586</v>
      </c>
      <c r="K543" s="15">
        <f t="shared" si="92"/>
        <v>454.0429342393937</v>
      </c>
      <c r="L543" s="52">
        <f t="shared" si="93"/>
        <v>0.14508979032252178</v>
      </c>
    </row>
    <row r="544" spans="1:12" ht="12.75">
      <c r="A544" s="33">
        <v>5.2999999999999305</v>
      </c>
      <c r="B544" s="40">
        <f t="shared" si="94"/>
        <v>0.5253975084291089</v>
      </c>
      <c r="C544" s="51">
        <f t="shared" si="95"/>
        <v>1.731459708568309</v>
      </c>
      <c r="D544" s="51">
        <f t="shared" si="96"/>
        <v>0.6435402914316908</v>
      </c>
      <c r="E544" s="33">
        <f t="shared" si="97"/>
        <v>0.5499999999999946</v>
      </c>
      <c r="F544" s="52">
        <f t="shared" si="88"/>
        <v>2.5249705391896464</v>
      </c>
      <c r="G544" s="52">
        <f t="shared" si="89"/>
        <v>0.12482577894386473</v>
      </c>
      <c r="H544" s="51">
        <f t="shared" si="90"/>
        <v>0.019957714782534164</v>
      </c>
      <c r="I544" s="15">
        <f t="shared" si="98"/>
        <v>91.10135544867902</v>
      </c>
      <c r="J544" s="15">
        <f t="shared" si="91"/>
        <v>405.40103174662164</v>
      </c>
      <c r="K544" s="15">
        <f t="shared" si="92"/>
        <v>454.0491555562163</v>
      </c>
      <c r="L544" s="52">
        <f t="shared" si="93"/>
        <v>0.13980487241712852</v>
      </c>
    </row>
    <row r="545" spans="1:12" ht="12.75">
      <c r="A545" s="33">
        <v>5.30999999999993</v>
      </c>
      <c r="B545" s="40">
        <f t="shared" si="94"/>
        <v>0.5051487479598105</v>
      </c>
      <c r="C545" s="51">
        <f t="shared" si="95"/>
        <v>1.7318588628639597</v>
      </c>
      <c r="D545" s="51">
        <f t="shared" si="96"/>
        <v>0.64314113713604</v>
      </c>
      <c r="E545" s="33">
        <f t="shared" si="97"/>
        <v>0.5504999999999945</v>
      </c>
      <c r="F545" s="52">
        <f t="shared" si="88"/>
        <v>2.4609578368595098</v>
      </c>
      <c r="G545" s="52">
        <f t="shared" si="89"/>
        <v>0.12023331585152013</v>
      </c>
      <c r="H545" s="51">
        <f t="shared" si="90"/>
        <v>0.01968506064053376</v>
      </c>
      <c r="I545" s="15">
        <f t="shared" si="98"/>
        <v>91.10255778183753</v>
      </c>
      <c r="J545" s="15">
        <f t="shared" si="91"/>
        <v>405.406382129177</v>
      </c>
      <c r="K545" s="15">
        <f t="shared" si="92"/>
        <v>454.0551479846783</v>
      </c>
      <c r="L545" s="52">
        <f t="shared" si="93"/>
        <v>0.13466131375370255</v>
      </c>
    </row>
    <row r="546" spans="1:12" ht="12.75">
      <c r="A546" s="33">
        <v>5.31999999999993</v>
      </c>
      <c r="B546" s="40">
        <f t="shared" si="94"/>
        <v>0.48549280528622324</v>
      </c>
      <c r="C546" s="51">
        <f t="shared" si="95"/>
        <v>1.7322525640767703</v>
      </c>
      <c r="D546" s="51">
        <f t="shared" si="96"/>
        <v>0.6427474359232294</v>
      </c>
      <c r="E546" s="33">
        <f t="shared" si="97"/>
        <v>0.5509999999999945</v>
      </c>
      <c r="F546" s="52">
        <f t="shared" si="88"/>
        <v>2.3979589556825918</v>
      </c>
      <c r="G546" s="52">
        <f t="shared" si="89"/>
        <v>0.11576489786496537</v>
      </c>
      <c r="H546" s="51">
        <f t="shared" si="90"/>
        <v>0.01941350661669152</v>
      </c>
      <c r="I546" s="15">
        <f t="shared" si="98"/>
        <v>91.10371543081618</v>
      </c>
      <c r="J546" s="15">
        <f t="shared" si="91"/>
        <v>405.411533667132</v>
      </c>
      <c r="K546" s="15">
        <f t="shared" si="92"/>
        <v>454.0609177071879</v>
      </c>
      <c r="L546" s="52">
        <f t="shared" si="93"/>
        <v>0.12965668560876123</v>
      </c>
    </row>
    <row r="547" spans="1:12" ht="12.75">
      <c r="A547" s="33">
        <v>5.32999999999993</v>
      </c>
      <c r="B547" s="40">
        <f t="shared" si="94"/>
        <v>0.46641755148007724</v>
      </c>
      <c r="C547" s="51">
        <f t="shared" si="95"/>
        <v>1.7326408342091042</v>
      </c>
      <c r="D547" s="51">
        <f t="shared" si="96"/>
        <v>0.6423591657908956</v>
      </c>
      <c r="E547" s="33">
        <f t="shared" si="97"/>
        <v>0.5514999999999944</v>
      </c>
      <c r="F547" s="52">
        <f t="shared" si="88"/>
        <v>2.335966448034745</v>
      </c>
      <c r="G547" s="52">
        <f t="shared" si="89"/>
        <v>0.11141837374097932</v>
      </c>
      <c r="H547" s="51">
        <f t="shared" si="90"/>
        <v>0.019143053731058103</v>
      </c>
      <c r="I547" s="15">
        <f t="shared" si="98"/>
        <v>91.1048296145536</v>
      </c>
      <c r="J547" s="15">
        <f t="shared" si="91"/>
        <v>405.41649178476354</v>
      </c>
      <c r="K547" s="15">
        <f t="shared" si="92"/>
        <v>454.0664707989352</v>
      </c>
      <c r="L547" s="52">
        <f t="shared" si="93"/>
        <v>0.12478857858989685</v>
      </c>
    </row>
    <row r="548" spans="1:12" ht="12.75">
      <c r="A548" s="33">
        <v>5.33999999999993</v>
      </c>
      <c r="B548" s="40">
        <f t="shared" si="94"/>
        <v>0.4479110118369074</v>
      </c>
      <c r="C548" s="51">
        <f t="shared" si="95"/>
        <v>1.7330236952837255</v>
      </c>
      <c r="D548" s="51">
        <f t="shared" si="96"/>
        <v>0.6419763047162744</v>
      </c>
      <c r="E548" s="33">
        <f t="shared" si="97"/>
        <v>0.5519999999999944</v>
      </c>
      <c r="F548" s="52">
        <f t="shared" si="88"/>
        <v>2.274972887868112</v>
      </c>
      <c r="G548" s="52">
        <f t="shared" si="89"/>
        <v>0.10719160951711924</v>
      </c>
      <c r="H548" s="51">
        <f t="shared" si="90"/>
        <v>0.018873703039999787</v>
      </c>
      <c r="I548" s="15">
        <f t="shared" si="98"/>
        <v>91.10590153064877</v>
      </c>
      <c r="J548" s="15">
        <f t="shared" si="91"/>
        <v>405.421261811387</v>
      </c>
      <c r="K548" s="15">
        <f t="shared" si="92"/>
        <v>454.0718132287535</v>
      </c>
      <c r="L548" s="52">
        <f t="shared" si="93"/>
        <v>0.12005460265917356</v>
      </c>
    </row>
    <row r="549" spans="1:12" ht="12.75">
      <c r="A549" s="33">
        <v>5.3499999999999295</v>
      </c>
      <c r="B549" s="40">
        <f t="shared" si="94"/>
        <v>0.4299613647606329</v>
      </c>
      <c r="C549" s="51">
        <f t="shared" si="95"/>
        <v>1.7334011693445255</v>
      </c>
      <c r="D549" s="51">
        <f t="shared" si="96"/>
        <v>0.6415988306554744</v>
      </c>
      <c r="E549" s="33">
        <f t="shared" si="97"/>
        <v>0.5524999999999943</v>
      </c>
      <c r="F549" s="52">
        <f t="shared" si="88"/>
        <v>2.214970870711861</v>
      </c>
      <c r="G549" s="52">
        <f t="shared" si="89"/>
        <v>0.10308248853113323</v>
      </c>
      <c r="H549" s="51">
        <f t="shared" si="90"/>
        <v>0.018605455637672446</v>
      </c>
      <c r="I549" s="15">
        <f t="shared" si="98"/>
        <v>91.10693235553407</v>
      </c>
      <c r="J549" s="15">
        <f t="shared" si="91"/>
        <v>405.42584898212664</v>
      </c>
      <c r="K549" s="15">
        <f t="shared" si="92"/>
        <v>454.0769508599819</v>
      </c>
      <c r="L549" s="52">
        <f t="shared" si="93"/>
        <v>0.11545238715486923</v>
      </c>
    </row>
    <row r="550" spans="1:12" ht="12.75">
      <c r="A550" s="33">
        <v>5.359999999999929</v>
      </c>
      <c r="B550" s="40">
        <f t="shared" si="94"/>
        <v>0.41255694065044496</v>
      </c>
      <c r="C550" s="51">
        <f t="shared" si="95"/>
        <v>1.733773278457279</v>
      </c>
      <c r="D550" s="51">
        <f t="shared" si="96"/>
        <v>0.641226721542721</v>
      </c>
      <c r="E550" s="33">
        <f t="shared" si="97"/>
        <v>0.5529999999999943</v>
      </c>
      <c r="F550" s="52">
        <f t="shared" si="88"/>
        <v>2.1559530136672778</v>
      </c>
      <c r="G550" s="52">
        <f t="shared" si="89"/>
        <v>0.09908891143893025</v>
      </c>
      <c r="H550" s="51">
        <f t="shared" si="90"/>
        <v>0.018338312657548702</v>
      </c>
      <c r="I550" s="15">
        <f t="shared" si="98"/>
        <v>91.10792324464846</v>
      </c>
      <c r="J550" s="15">
        <f t="shared" si="91"/>
        <v>405.43025843868566</v>
      </c>
      <c r="K550" s="15">
        <f t="shared" si="92"/>
        <v>454.081889451328</v>
      </c>
      <c r="L550" s="52">
        <f t="shared" si="93"/>
        <v>0.11097958081160189</v>
      </c>
    </row>
    <row r="551" spans="1:12" ht="12.75">
      <c r="A551" s="33">
        <v>5.369999999999929</v>
      </c>
      <c r="B551" s="40">
        <f t="shared" si="94"/>
        <v>0.3956862207901369</v>
      </c>
      <c r="C551" s="51">
        <f t="shared" si="95"/>
        <v>1.73414004471043</v>
      </c>
      <c r="D551" s="51">
        <f t="shared" si="96"/>
        <v>0.64085995528957</v>
      </c>
      <c r="E551" s="33">
        <f t="shared" si="97"/>
        <v>0.5534999999999942</v>
      </c>
      <c r="F551" s="52">
        <f t="shared" si="88"/>
        <v>2.097911955397046</v>
      </c>
      <c r="G551" s="52">
        <f t="shared" si="89"/>
        <v>0.09520879623113765</v>
      </c>
      <c r="H551" s="51">
        <f t="shared" si="90"/>
        <v>0.018072275274000696</v>
      </c>
      <c r="I551" s="15">
        <f t="shared" si="98"/>
        <v>91.10887533261078</v>
      </c>
      <c r="J551" s="15">
        <f t="shared" si="91"/>
        <v>405.434495230118</v>
      </c>
      <c r="K551" s="15">
        <f t="shared" si="92"/>
        <v>454.0866346577322</v>
      </c>
      <c r="L551" s="52">
        <f t="shared" si="93"/>
        <v>0.10663385177887418</v>
      </c>
    </row>
    <row r="552" spans="1:12" ht="12.75">
      <c r="A552" s="33">
        <v>5.379999999999929</v>
      </c>
      <c r="B552" s="40">
        <f t="shared" si="94"/>
        <v>0.37933783624005507</v>
      </c>
      <c r="C552" s="51">
        <f t="shared" si="95"/>
        <v>1.7345014902159102</v>
      </c>
      <c r="D552" s="51">
        <f t="shared" si="96"/>
        <v>0.64049850978409</v>
      </c>
      <c r="E552" s="33">
        <f t="shared" si="97"/>
        <v>0.5539999999999942</v>
      </c>
      <c r="F552" s="52">
        <f t="shared" si="88"/>
        <v>2.0408403561087924</v>
      </c>
      <c r="G552" s="52">
        <f t="shared" si="89"/>
        <v>0.09144007824828745</v>
      </c>
      <c r="H552" s="51">
        <f t="shared" si="90"/>
        <v>0.01780734470394167</v>
      </c>
      <c r="I552" s="15">
        <f t="shared" si="98"/>
        <v>91.10978973339326</v>
      </c>
      <c r="J552" s="15">
        <f t="shared" si="91"/>
        <v>405.4385643136</v>
      </c>
      <c r="K552" s="15">
        <f t="shared" si="92"/>
        <v>454.0911920312321</v>
      </c>
      <c r="L552" s="52">
        <f t="shared" si="93"/>
        <v>0.10241288763808196</v>
      </c>
    </row>
    <row r="553" spans="1:12" ht="12.75">
      <c r="A553" s="33">
        <v>5.389999999999929</v>
      </c>
      <c r="B553" s="40">
        <f t="shared" si="94"/>
        <v>0.36350056673180214</v>
      </c>
      <c r="C553" s="51">
        <f t="shared" si="95"/>
        <v>1.734857637109989</v>
      </c>
      <c r="D553" s="51">
        <f t="shared" si="96"/>
        <v>0.6401423628900111</v>
      </c>
      <c r="E553" s="33">
        <f t="shared" si="97"/>
        <v>0.5544999999999941</v>
      </c>
      <c r="F553" s="52">
        <f t="shared" si="88"/>
        <v>1.984730897532669</v>
      </c>
      <c r="G553" s="52">
        <f t="shared" si="89"/>
        <v>0.08778071019466198</v>
      </c>
      <c r="H553" s="51">
        <f t="shared" si="90"/>
        <v>0.01754352220852913</v>
      </c>
      <c r="I553" s="15">
        <f t="shared" si="98"/>
        <v>91.1106675404952</v>
      </c>
      <c r="J553" s="15">
        <f t="shared" si="91"/>
        <v>405.44247055520367</v>
      </c>
      <c r="K553" s="15">
        <f t="shared" si="92"/>
        <v>454.0955670218282</v>
      </c>
      <c r="L553" s="52">
        <f t="shared" si="93"/>
        <v>0.09831439541802142</v>
      </c>
    </row>
    <row r="554" spans="1:12" ht="12.75">
      <c r="A554" s="33">
        <v>5.399999999999928</v>
      </c>
      <c r="B554" s="40">
        <f t="shared" si="94"/>
        <v>0.3481633395658308</v>
      </c>
      <c r="C554" s="51">
        <f t="shared" si="95"/>
        <v>1.7352085075541597</v>
      </c>
      <c r="D554" s="51">
        <f t="shared" si="96"/>
        <v>0.6397914924458405</v>
      </c>
      <c r="E554" s="33">
        <f t="shared" si="97"/>
        <v>0.554999999999994</v>
      </c>
      <c r="F554" s="52">
        <f t="shared" si="88"/>
        <v>1.929576282892839</v>
      </c>
      <c r="G554" s="52">
        <f t="shared" si="89"/>
        <v>0.08422866215083163</v>
      </c>
      <c r="H554" s="51">
        <f t="shared" si="90"/>
        <v>0.01728080909493254</v>
      </c>
      <c r="I554" s="15">
        <f t="shared" si="98"/>
        <v>91.1115098271167</v>
      </c>
      <c r="J554" s="15">
        <f t="shared" si="91"/>
        <v>405.44621873066933</v>
      </c>
      <c r="K554" s="15">
        <f t="shared" si="92"/>
        <v>454.0997649783497</v>
      </c>
      <c r="L554" s="52">
        <f t="shared" si="93"/>
        <v>0.09433610160893144</v>
      </c>
    </row>
    <row r="555" spans="1:12" ht="12.75">
      <c r="A555" s="33">
        <v>5.409999999999928</v>
      </c>
      <c r="B555" s="40">
        <f t="shared" si="94"/>
        <v>0.33331522851209383</v>
      </c>
      <c r="C555" s="51">
        <f t="shared" si="95"/>
        <v>1.7355541237360583</v>
      </c>
      <c r="D555" s="51">
        <f t="shared" si="96"/>
        <v>0.6394458762639419</v>
      </c>
      <c r="E555" s="33">
        <f t="shared" si="97"/>
        <v>0.555499999999994</v>
      </c>
      <c r="F555" s="52">
        <f t="shared" si="88"/>
        <v>1.8753692368728745</v>
      </c>
      <c r="G555" s="52">
        <f t="shared" si="89"/>
        <v>0.08078192158492468</v>
      </c>
      <c r="H555" s="51">
        <f t="shared" si="90"/>
        <v>0.017019206718169155</v>
      </c>
      <c r="I555" s="15">
        <f t="shared" si="98"/>
        <v>91.11231764633256</v>
      </c>
      <c r="J555" s="15">
        <f t="shared" si="91"/>
        <v>405.44981352617987</v>
      </c>
      <c r="K555" s="15">
        <f t="shared" si="92"/>
        <v>454.10379114932147</v>
      </c>
      <c r="L555" s="52">
        <f t="shared" si="93"/>
        <v>0.09047575217511565</v>
      </c>
    </row>
    <row r="556" spans="1:12" ht="12.75">
      <c r="A556" s="33">
        <v>5.419999999999928</v>
      </c>
      <c r="B556" s="40">
        <f t="shared" si="94"/>
        <v>0.3189454527138883</v>
      </c>
      <c r="C556" s="51">
        <f t="shared" si="95"/>
        <v>1.7358945078704218</v>
      </c>
      <c r="D556" s="51">
        <f t="shared" si="96"/>
        <v>0.6391054921295785</v>
      </c>
      <c r="E556" s="33">
        <f t="shared" si="97"/>
        <v>0.5559999999999939</v>
      </c>
      <c r="F556" s="52">
        <f t="shared" si="88"/>
        <v>1.8221025055748747</v>
      </c>
      <c r="G556" s="52">
        <f t="shared" si="89"/>
        <v>0.07743849336266243</v>
      </c>
      <c r="H556" s="51">
        <f t="shared" si="90"/>
        <v>0.016758716483011468</v>
      </c>
      <c r="I556" s="15">
        <f t="shared" si="98"/>
        <v>91.11309203126618</v>
      </c>
      <c r="J556" s="15">
        <f t="shared" si="91"/>
        <v>405.4532595391345</v>
      </c>
      <c r="K556" s="15">
        <f t="shared" si="92"/>
        <v>454.1076506838307</v>
      </c>
      <c r="L556" s="52">
        <f t="shared" si="93"/>
        <v>0.08673111256618192</v>
      </c>
    </row>
    <row r="557" spans="1:12" ht="12.75">
      <c r="A557" s="33">
        <v>5.429999999999928</v>
      </c>
      <c r="B557" s="40">
        <f t="shared" si="94"/>
        <v>0.30504337559503486</v>
      </c>
      <c r="C557" s="51">
        <f t="shared" si="95"/>
        <v>1.736229682200082</v>
      </c>
      <c r="D557" s="51">
        <f t="shared" si="96"/>
        <v>0.6387703177999182</v>
      </c>
      <c r="E557" s="33">
        <f t="shared" si="97"/>
        <v>0.5564999999999939</v>
      </c>
      <c r="F557" s="52">
        <f t="shared" si="88"/>
        <v>1.7697688564721514</v>
      </c>
      <c r="G557" s="52">
        <f t="shared" si="89"/>
        <v>0.07419639975619544</v>
      </c>
      <c r="H557" s="51">
        <f t="shared" si="90"/>
        <v>0.0164993398459698</v>
      </c>
      <c r="I557" s="15">
        <f t="shared" si="98"/>
        <v>91.11383399526373</v>
      </c>
      <c r="J557" s="15">
        <f t="shared" si="91"/>
        <v>405.45656127892363</v>
      </c>
      <c r="K557" s="15">
        <f t="shared" si="92"/>
        <v>454.1113486323945</v>
      </c>
      <c r="L557" s="52">
        <f t="shared" si="93"/>
        <v>0.0830999677269389</v>
      </c>
    </row>
    <row r="558" spans="1:12" ht="12.75">
      <c r="A558" s="33">
        <v>5.439999999999928</v>
      </c>
      <c r="B558" s="40">
        <f t="shared" si="94"/>
        <v>0.2915985037705352</v>
      </c>
      <c r="C558" s="51">
        <f t="shared" si="95"/>
        <v>1.7365596689970013</v>
      </c>
      <c r="D558" s="51">
        <f t="shared" si="96"/>
        <v>0.6384403310029988</v>
      </c>
      <c r="E558" s="33">
        <f t="shared" si="97"/>
        <v>0.5569999999999938</v>
      </c>
      <c r="F558" s="52">
        <f t="shared" si="88"/>
        <v>1.7183610783553562</v>
      </c>
      <c r="G558" s="52">
        <f t="shared" si="89"/>
        <v>0.0710536804517762</v>
      </c>
      <c r="H558" s="51">
        <f t="shared" si="90"/>
        <v>0.01624107831735404</v>
      </c>
      <c r="I558" s="15">
        <f t="shared" si="98"/>
        <v>91.11454453206825</v>
      </c>
      <c r="J558" s="15">
        <f t="shared" si="91"/>
        <v>405.4597231677037</v>
      </c>
      <c r="K558" s="15">
        <f t="shared" si="92"/>
        <v>454.1148899478282</v>
      </c>
      <c r="L558" s="52">
        <f t="shared" si="93"/>
        <v>0.07958012210598935</v>
      </c>
    </row>
    <row r="559" spans="1:12" ht="12.75">
      <c r="A559" s="33">
        <v>5.449999999999927</v>
      </c>
      <c r="B559" s="40">
        <f t="shared" si="94"/>
        <v>0.27860048596085807</v>
      </c>
      <c r="C559" s="51">
        <f t="shared" si="95"/>
        <v>1.7368844905633485</v>
      </c>
      <c r="D559" s="51">
        <f t="shared" si="96"/>
        <v>0.6381155094366517</v>
      </c>
      <c r="E559" s="33">
        <f t="shared" si="97"/>
        <v>0.5574999999999938</v>
      </c>
      <c r="F559" s="52">
        <f t="shared" si="88"/>
        <v>1.6678719812719265</v>
      </c>
      <c r="G559" s="52">
        <f t="shared" si="89"/>
        <v>0.06800839255630682</v>
      </c>
      <c r="H559" s="51">
        <f t="shared" si="90"/>
        <v>0.01598393346341877</v>
      </c>
      <c r="I559" s="15">
        <f t="shared" si="98"/>
        <v>91.11522461599381</v>
      </c>
      <c r="J559" s="15">
        <f t="shared" si="91"/>
        <v>405.46274954117246</v>
      </c>
      <c r="K559" s="15">
        <f t="shared" si="92"/>
        <v>454.1182794861132</v>
      </c>
      <c r="L559" s="52">
        <f t="shared" si="93"/>
        <v>0.07616939966306364</v>
      </c>
    </row>
    <row r="560" spans="1:12" ht="12.75">
      <c r="A560" s="33">
        <v>5.459999999999927</v>
      </c>
      <c r="B560" s="40">
        <f t="shared" si="94"/>
        <v>0.26603911191000795</v>
      </c>
      <c r="C560" s="51">
        <f t="shared" si="95"/>
        <v>1.7372041692326168</v>
      </c>
      <c r="D560" s="51">
        <f t="shared" si="96"/>
        <v>0.6377958307673833</v>
      </c>
      <c r="E560" s="33">
        <f t="shared" si="97"/>
        <v>0.5579999999999937</v>
      </c>
      <c r="F560" s="52">
        <f t="shared" si="88"/>
        <v>1.6182943964587455</v>
      </c>
      <c r="G560" s="52">
        <f t="shared" si="89"/>
        <v>0.06505861060280178</v>
      </c>
      <c r="H560" s="51">
        <f t="shared" si="90"/>
        <v>0.015727906908596403</v>
      </c>
      <c r="I560" s="15">
        <f t="shared" si="98"/>
        <v>91.11587520209984</v>
      </c>
      <c r="J560" s="15">
        <f t="shared" si="91"/>
        <v>405.4656446493443</v>
      </c>
      <c r="K560" s="15">
        <f t="shared" si="92"/>
        <v>454.1215220072657</v>
      </c>
      <c r="L560" s="52">
        <f t="shared" si="93"/>
        <v>0.072865643875138</v>
      </c>
    </row>
    <row r="561" spans="1:12" ht="12.75">
      <c r="A561" s="33">
        <v>5.469999999999927</v>
      </c>
      <c r="B561" s="40">
        <f t="shared" si="94"/>
        <v>0.25390431130749597</v>
      </c>
      <c r="C561" s="51">
        <f t="shared" si="95"/>
        <v>1.7375187273707886</v>
      </c>
      <c r="D561" s="51">
        <f t="shared" si="96"/>
        <v>0.6374812726292114</v>
      </c>
      <c r="E561" s="33">
        <f t="shared" si="97"/>
        <v>0.5584999999999937</v>
      </c>
      <c r="F561" s="52">
        <f t="shared" si="88"/>
        <v>1.5696211762676862</v>
      </c>
      <c r="G561" s="52">
        <f t="shared" si="89"/>
        <v>0.06220242655479733</v>
      </c>
      <c r="H561" s="51">
        <f t="shared" si="90"/>
        <v>0.015473000337822585</v>
      </c>
      <c r="I561" s="15">
        <f t="shared" si="98"/>
        <v>91.1164972263654</v>
      </c>
      <c r="J561" s="15">
        <f t="shared" si="91"/>
        <v>405.46841265732604</v>
      </c>
      <c r="K561" s="15">
        <f t="shared" si="92"/>
        <v>454.1246221762052</v>
      </c>
      <c r="L561" s="52">
        <f t="shared" si="93"/>
        <v>0.06966671774137302</v>
      </c>
    </row>
    <row r="562" spans="1:12" ht="12.75">
      <c r="A562" s="33">
        <v>5.479999999999927</v>
      </c>
      <c r="B562" s="40">
        <f t="shared" si="94"/>
        <v>0.24218615271436905</v>
      </c>
      <c r="C562" s="51">
        <f t="shared" si="95"/>
        <v>1.737828187377545</v>
      </c>
      <c r="D562" s="51">
        <f t="shared" si="96"/>
        <v>0.6371718126224549</v>
      </c>
      <c r="E562" s="33">
        <f t="shared" si="97"/>
        <v>0.5589999999999936</v>
      </c>
      <c r="F562" s="52">
        <f t="shared" si="88"/>
        <v>1.5218451940839683</v>
      </c>
      <c r="G562" s="52">
        <f t="shared" si="89"/>
        <v>0.0594379498097491</v>
      </c>
      <c r="H562" s="51">
        <f t="shared" si="90"/>
        <v>0.015219215498959056</v>
      </c>
      <c r="I562" s="15">
        <f t="shared" si="98"/>
        <v>91.1170916058635</v>
      </c>
      <c r="J562" s="15">
        <f t="shared" si="91"/>
        <v>405.47105764609256</v>
      </c>
      <c r="K562" s="15">
        <f t="shared" si="92"/>
        <v>454.1275845636237</v>
      </c>
      <c r="L562" s="52">
        <f t="shared" si="93"/>
        <v>0.06657050378691899</v>
      </c>
    </row>
    <row r="563" spans="1:12" ht="12.75">
      <c r="A563" s="33">
        <v>5.4899999999999265</v>
      </c>
      <c r="B563" s="40">
        <f t="shared" si="94"/>
        <v>0.23087484249345908</v>
      </c>
      <c r="C563" s="51">
        <f t="shared" si="95"/>
        <v>1.7381325716875242</v>
      </c>
      <c r="D563" s="51">
        <f t="shared" si="96"/>
        <v>0.6368674283124758</v>
      </c>
      <c r="E563" s="33">
        <f t="shared" si="97"/>
        <v>0.5594999999999936</v>
      </c>
      <c r="F563" s="52">
        <f t="shared" si="88"/>
        <v>1.4749593442372237</v>
      </c>
      <c r="G563" s="52">
        <f t="shared" si="89"/>
        <v>0.05676330720146133</v>
      </c>
      <c r="H563" s="51">
        <f t="shared" si="90"/>
        <v>0.014966554205319574</v>
      </c>
      <c r="I563" s="15">
        <f t="shared" si="98"/>
        <v>91.1176592389355</v>
      </c>
      <c r="J563" s="15">
        <f t="shared" si="91"/>
        <v>405.473583613263</v>
      </c>
      <c r="K563" s="15">
        <f t="shared" si="92"/>
        <v>454.13041364685455</v>
      </c>
      <c r="L563" s="52">
        <f t="shared" si="93"/>
        <v>0.06357490406563669</v>
      </c>
    </row>
    <row r="564" spans="1:12" ht="12.75">
      <c r="A564" s="33">
        <v>5.499999999999926</v>
      </c>
      <c r="B564" s="40">
        <f t="shared" si="94"/>
        <v>0.21996072374396727</v>
      </c>
      <c r="C564" s="51">
        <f t="shared" si="95"/>
        <v>1.7384319027716306</v>
      </c>
      <c r="D564" s="51">
        <f t="shared" si="96"/>
        <v>0.6365680972283694</v>
      </c>
      <c r="E564" s="33">
        <f t="shared" si="97"/>
        <v>0.5599999999999935</v>
      </c>
      <c r="F564" s="52">
        <f t="shared" si="88"/>
        <v>1.4289565419048518</v>
      </c>
      <c r="G564" s="52">
        <f t="shared" si="89"/>
        <v>0.05417664300158007</v>
      </c>
      <c r="H564" s="51">
        <f t="shared" si="90"/>
        <v>0.014715018338303968</v>
      </c>
      <c r="I564" s="15">
        <f t="shared" si="98"/>
        <v>91.11820100536552</v>
      </c>
      <c r="J564" s="15">
        <f t="shared" si="91"/>
        <v>405.4759944738766</v>
      </c>
      <c r="K564" s="15">
        <f t="shared" si="92"/>
        <v>454.1331138107418</v>
      </c>
      <c r="L564" s="52">
        <f t="shared" si="93"/>
        <v>0.060677840161769685</v>
      </c>
    </row>
    <row r="565" spans="1:12" ht="12.75">
      <c r="A565" s="33">
        <v>5.509999999999926</v>
      </c>
      <c r="B565" s="40">
        <f t="shared" si="94"/>
        <v>0.209434275240558</v>
      </c>
      <c r="C565" s="51">
        <f t="shared" si="95"/>
        <v>1.7387262031383968</v>
      </c>
      <c r="D565" s="51">
        <f t="shared" si="96"/>
        <v>0.6362737968616033</v>
      </c>
      <c r="E565" s="33">
        <f t="shared" si="97"/>
        <v>0.5604999999999934</v>
      </c>
      <c r="F565" s="52">
        <f t="shared" si="88"/>
        <v>1.3838297230076777</v>
      </c>
      <c r="G565" s="52">
        <f t="shared" si="89"/>
        <v>0.05167611892019792</v>
      </c>
      <c r="H565" s="51">
        <f t="shared" si="90"/>
        <v>0.014464609850146849</v>
      </c>
      <c r="I565" s="15">
        <f t="shared" si="98"/>
        <v>91.11871776655472</v>
      </c>
      <c r="J565" s="15">
        <f t="shared" si="91"/>
        <v>405.4782940611685</v>
      </c>
      <c r="K565" s="15">
        <f t="shared" si="92"/>
        <v>454.1356893485088</v>
      </c>
      <c r="L565" s="52">
        <f t="shared" si="93"/>
        <v>0.057877253190621675</v>
      </c>
    </row>
    <row r="566" spans="1:12" ht="12.75">
      <c r="A566" s="33">
        <v>5.519999999999926</v>
      </c>
      <c r="B566" s="40">
        <f t="shared" si="94"/>
        <v>0.19928611037707672</v>
      </c>
      <c r="C566" s="51">
        <f t="shared" si="95"/>
        <v>1.7390154953353998</v>
      </c>
      <c r="D566" s="51">
        <f t="shared" si="96"/>
        <v>0.6359845046646004</v>
      </c>
      <c r="E566" s="33">
        <f t="shared" si="97"/>
        <v>0.5609999999999934</v>
      </c>
      <c r="F566" s="52">
        <f t="shared" si="88"/>
        <v>1.339571844097426</v>
      </c>
      <c r="G566" s="52">
        <f t="shared" si="89"/>
        <v>0.04925991410560384</v>
      </c>
      <c r="H566" s="51">
        <f t="shared" si="90"/>
        <v>0.014215330766786558</v>
      </c>
      <c r="I566" s="15">
        <f t="shared" si="98"/>
        <v>91.11921036569578</v>
      </c>
      <c r="J566" s="15">
        <f t="shared" si="91"/>
        <v>405.48048612734624</v>
      </c>
      <c r="K566" s="15">
        <f t="shared" si="92"/>
        <v>454.13814446262785</v>
      </c>
      <c r="L566" s="52">
        <f t="shared" si="93"/>
        <v>0.055171103798276305</v>
      </c>
    </row>
    <row r="567" spans="1:12" ht="12.75">
      <c r="A567" s="33">
        <v>5.529999999999926</v>
      </c>
      <c r="B567" s="40">
        <f t="shared" si="94"/>
        <v>0.18950697611508352</v>
      </c>
      <c r="C567" s="51">
        <f t="shared" si="95"/>
        <v>1.7392998019507355</v>
      </c>
      <c r="D567" s="51">
        <f t="shared" si="96"/>
        <v>0.6357001980492647</v>
      </c>
      <c r="E567" s="33">
        <f t="shared" si="97"/>
        <v>0.5614999999999933</v>
      </c>
      <c r="F567" s="52">
        <f t="shared" si="88"/>
        <v>1.296175882236111</v>
      </c>
      <c r="G567" s="52">
        <f t="shared" si="89"/>
        <v>0.04692622514323092</v>
      </c>
      <c r="H567" s="51">
        <f t="shared" si="90"/>
        <v>0.013967183190862162</v>
      </c>
      <c r="I567" s="15">
        <f t="shared" si="98"/>
        <v>91.1196796279472</v>
      </c>
      <c r="J567" s="15">
        <f t="shared" si="91"/>
        <v>405.4825743443651</v>
      </c>
      <c r="K567" s="15">
        <f t="shared" si="92"/>
        <v>454.14048326568894</v>
      </c>
      <c r="L567" s="52">
        <f t="shared" si="93"/>
        <v>0.052557372160418635</v>
      </c>
    </row>
    <row r="568" spans="1:12" ht="12.75">
      <c r="A568" s="33">
        <v>5.539999999999925</v>
      </c>
      <c r="B568" s="40">
        <f t="shared" si="94"/>
        <v>0.18008775193731055</v>
      </c>
      <c r="C568" s="51">
        <f t="shared" si="95"/>
        <v>1.7395791456145528</v>
      </c>
      <c r="D568" s="51">
        <f t="shared" si="96"/>
        <v>0.6354208543854475</v>
      </c>
      <c r="E568" s="33">
        <f t="shared" si="97"/>
        <v>0.5619999999999933</v>
      </c>
      <c r="F568" s="52">
        <f t="shared" si="88"/>
        <v>1.2536348348667194</v>
      </c>
      <c r="G568" s="52">
        <f t="shared" si="89"/>
        <v>0.0446732660538351</v>
      </c>
      <c r="H568" s="51">
        <f t="shared" si="90"/>
        <v>0.013720169304844588</v>
      </c>
      <c r="I568" s="15">
        <f t="shared" si="98"/>
        <v>91.12012636060774</v>
      </c>
      <c r="J568" s="15">
        <f t="shared" si="91"/>
        <v>405.48456230470447</v>
      </c>
      <c r="K568" s="15">
        <f t="shared" si="92"/>
        <v>454.14270978126905</v>
      </c>
      <c r="L568" s="52">
        <f t="shared" si="93"/>
        <v>0.05003405798029532</v>
      </c>
    </row>
    <row r="569" spans="1:12" ht="12.75">
      <c r="A569" s="33">
        <v>5.549999999999925</v>
      </c>
      <c r="B569" s="40">
        <f t="shared" si="94"/>
        <v>0.1710194488062141</v>
      </c>
      <c r="C569" s="51">
        <f t="shared" si="95"/>
        <v>1.7398535490006497</v>
      </c>
      <c r="D569" s="51">
        <f t="shared" si="96"/>
        <v>0.6351464509993506</v>
      </c>
      <c r="E569" s="33">
        <f t="shared" si="97"/>
        <v>0.5624999999999932</v>
      </c>
      <c r="F569" s="52">
        <f t="shared" si="88"/>
        <v>1.2119417196751323</v>
      </c>
      <c r="G569" s="52">
        <f t="shared" si="89"/>
        <v>0.042499268290953844</v>
      </c>
      <c r="H569" s="51">
        <f t="shared" si="90"/>
        <v>0.013474291374309983</v>
      </c>
      <c r="I569" s="15">
        <f t="shared" si="98"/>
        <v>91.12055135329065</v>
      </c>
      <c r="J569" s="15">
        <f t="shared" si="91"/>
        <v>405.4864535221434</v>
      </c>
      <c r="K569" s="15">
        <f t="shared" si="92"/>
        <v>454.1448279448006</v>
      </c>
      <c r="L569" s="52">
        <f t="shared" si="93"/>
        <v>0.04759918048586831</v>
      </c>
    </row>
    <row r="570" spans="1:12" ht="12.75">
      <c r="A570" s="33">
        <v>5.559999999999925</v>
      </c>
      <c r="B570" s="40">
        <f t="shared" si="94"/>
        <v>0.16229320812778159</v>
      </c>
      <c r="C570" s="51">
        <f t="shared" si="95"/>
        <v>1.7401230348281358</v>
      </c>
      <c r="D570" s="51">
        <f t="shared" si="96"/>
        <v>0.6348769651718644</v>
      </c>
      <c r="E570" s="33">
        <f t="shared" si="97"/>
        <v>0.5629999999999932</v>
      </c>
      <c r="F570" s="52">
        <f t="shared" si="88"/>
        <v>1.1710895744429883</v>
      </c>
      <c r="G570" s="52">
        <f t="shared" si="89"/>
        <v>0.04040248073769186</v>
      </c>
      <c r="H570" s="51">
        <f t="shared" si="90"/>
        <v>0.013229551751363573</v>
      </c>
      <c r="I570" s="15">
        <f t="shared" si="98"/>
        <v>91.12095537809803</v>
      </c>
      <c r="J570" s="15">
        <f t="shared" si="91"/>
        <v>405.48825143253623</v>
      </c>
      <c r="K570" s="15">
        <f t="shared" si="92"/>
        <v>454.1468416044406</v>
      </c>
      <c r="L570" s="52">
        <f t="shared" si="93"/>
        <v>0.04525077842621488</v>
      </c>
    </row>
    <row r="571" spans="1:12" ht="12.75">
      <c r="A571" s="33">
        <v>5.569999999999925</v>
      </c>
      <c r="B571" s="40">
        <f t="shared" si="94"/>
        <v>0.15390030072073319</v>
      </c>
      <c r="C571" s="51">
        <f t="shared" si="95"/>
        <v>1.740387625863163</v>
      </c>
      <c r="D571" s="51">
        <f t="shared" si="96"/>
        <v>0.6346123741368371</v>
      </c>
      <c r="E571" s="33">
        <f t="shared" si="97"/>
        <v>0.5634999999999931</v>
      </c>
      <c r="F571" s="52">
        <f t="shared" si="88"/>
        <v>1.1310714568910658</v>
      </c>
      <c r="G571" s="52">
        <f t="shared" si="89"/>
        <v>0.03838116970287633</v>
      </c>
      <c r="H571" s="51">
        <f t="shared" si="90"/>
        <v>0.012985952878222122</v>
      </c>
      <c r="I571" s="15">
        <f t="shared" si="98"/>
        <v>91.12133918979507</v>
      </c>
      <c r="J571" s="15">
        <f t="shared" si="91"/>
        <v>405.4899593945881</v>
      </c>
      <c r="K571" s="15">
        <f t="shared" si="92"/>
        <v>454.1487545219387</v>
      </c>
      <c r="L571" s="52">
        <f t="shared" si="93"/>
        <v>0.042986910067221495</v>
      </c>
    </row>
    <row r="572" spans="1:12" ht="12.75">
      <c r="A572" s="33">
        <v>5.579999999999925</v>
      </c>
      <c r="B572" s="40">
        <f t="shared" si="94"/>
        <v>0.14583212579128566</v>
      </c>
      <c r="C572" s="51">
        <f t="shared" si="95"/>
        <v>1.7406473449207274</v>
      </c>
      <c r="D572" s="51">
        <f t="shared" si="96"/>
        <v>0.6343526550792727</v>
      </c>
      <c r="E572" s="33">
        <f t="shared" si="97"/>
        <v>0.5639999999999931</v>
      </c>
      <c r="F572" s="52">
        <f t="shared" si="88"/>
        <v>1.0918804445129422</v>
      </c>
      <c r="G572" s="52">
        <f t="shared" si="89"/>
        <v>0.036433618916631653</v>
      </c>
      <c r="H572" s="51">
        <f t="shared" si="90"/>
        <v>0.012743497290964391</v>
      </c>
      <c r="I572" s="15">
        <f t="shared" si="98"/>
        <v>91.12170352598423</v>
      </c>
      <c r="J572" s="15">
        <f t="shared" si="91"/>
        <v>405.49158069062986</v>
      </c>
      <c r="K572" s="15">
        <f t="shared" si="92"/>
        <v>454.1505703735055</v>
      </c>
      <c r="L572" s="52">
        <f t="shared" si="93"/>
        <v>0.040805653186627454</v>
      </c>
    </row>
    <row r="573" spans="1:12" ht="12.75">
      <c r="A573" s="33">
        <v>5.589999999999924</v>
      </c>
      <c r="B573" s="40">
        <f t="shared" si="94"/>
        <v>0.1380802099136327</v>
      </c>
      <c r="C573" s="51">
        <f t="shared" si="95"/>
        <v>1.7409022148665467</v>
      </c>
      <c r="D573" s="51">
        <f t="shared" si="96"/>
        <v>0.6340977851334535</v>
      </c>
      <c r="E573" s="33">
        <f t="shared" si="97"/>
        <v>0.564499999999993</v>
      </c>
      <c r="F573" s="52">
        <f t="shared" si="88"/>
        <v>1.0535096343985135</v>
      </c>
      <c r="G573" s="52">
        <f t="shared" si="89"/>
        <v>0.03455812952542117</v>
      </c>
      <c r="H573" s="51">
        <f t="shared" si="90"/>
        <v>0.012502187623459017</v>
      </c>
      <c r="I573" s="15">
        <f t="shared" si="98"/>
        <v>91.12204910727948</v>
      </c>
      <c r="J573" s="15">
        <f t="shared" si="91"/>
        <v>405.4931185273937</v>
      </c>
      <c r="K573" s="15">
        <f t="shared" si="92"/>
        <v>454.15229275068094</v>
      </c>
      <c r="L573" s="52">
        <f t="shared" si="93"/>
        <v>0.03870510506847172</v>
      </c>
    </row>
    <row r="574" spans="1:12" ht="12.75">
      <c r="A574" s="33">
        <v>5.599999999999924</v>
      </c>
      <c r="B574" s="40">
        <f t="shared" si="94"/>
        <v>0.13063620601631534</v>
      </c>
      <c r="C574" s="51">
        <f t="shared" si="95"/>
        <v>1.741152258619016</v>
      </c>
      <c r="D574" s="51">
        <f t="shared" si="96"/>
        <v>0.6338477413809843</v>
      </c>
      <c r="E574" s="33">
        <f t="shared" si="97"/>
        <v>0.564999999999993</v>
      </c>
      <c r="F574" s="52">
        <f t="shared" si="88"/>
        <v>1.0159521430470813</v>
      </c>
      <c r="G574" s="52">
        <f t="shared" si="89"/>
        <v>0.032753020086608645</v>
      </c>
      <c r="H574" s="51">
        <f t="shared" si="90"/>
        <v>0.012262026611480344</v>
      </c>
      <c r="I574" s="15">
        <f t="shared" si="98"/>
        <v>91.12237663748034</v>
      </c>
      <c r="J574" s="15">
        <f t="shared" si="91"/>
        <v>405.4945760367875</v>
      </c>
      <c r="K574" s="15">
        <f t="shared" si="92"/>
        <v>454.15392516120204</v>
      </c>
      <c r="L574" s="52">
        <f t="shared" si="93"/>
        <v>0.03668338249700168</v>
      </c>
    </row>
    <row r="575" spans="1:12" ht="12.75">
      <c r="A575" s="33">
        <v>5.609999999999924</v>
      </c>
      <c r="B575" s="40">
        <f t="shared" si="94"/>
        <v>0.12349189237465097</v>
      </c>
      <c r="C575" s="51">
        <f t="shared" si="95"/>
        <v>1.7413974991512455</v>
      </c>
      <c r="D575" s="51">
        <f t="shared" si="96"/>
        <v>0.6336025008487547</v>
      </c>
      <c r="E575" s="33">
        <f t="shared" si="97"/>
        <v>0.5654999999999929</v>
      </c>
      <c r="F575" s="52">
        <f t="shared" si="88"/>
        <v>0.9792011061695965</v>
      </c>
      <c r="G575" s="52">
        <f t="shared" si="89"/>
        <v>0.031016626562591642</v>
      </c>
      <c r="H575" s="51">
        <f t="shared" si="90"/>
        <v>0.01202301709702309</v>
      </c>
      <c r="I575" s="15">
        <f t="shared" si="98"/>
        <v>91.12268680374596</v>
      </c>
      <c r="J575" s="15">
        <f t="shared" si="91"/>
        <v>405.4959562766696</v>
      </c>
      <c r="K575" s="15">
        <f t="shared" si="92"/>
        <v>454.15547102986994</v>
      </c>
      <c r="L575" s="52">
        <f t="shared" si="93"/>
        <v>0.034738621750102644</v>
      </c>
    </row>
    <row r="576" spans="1:12" ht="12.75">
      <c r="A576" s="33">
        <v>5.619999999999924</v>
      </c>
      <c r="B576" s="40">
        <f t="shared" si="94"/>
        <v>0.11663917160936577</v>
      </c>
      <c r="C576" s="51">
        <f t="shared" si="95"/>
        <v>1.741637959493186</v>
      </c>
      <c r="D576" s="51">
        <f t="shared" si="96"/>
        <v>0.6333620405068142</v>
      </c>
      <c r="E576" s="33">
        <f t="shared" si="97"/>
        <v>0.5659999999999928</v>
      </c>
      <c r="F576" s="52">
        <f t="shared" si="88"/>
        <v>0.9432496784794256</v>
      </c>
      <c r="G576" s="52">
        <f t="shared" si="89"/>
        <v>0.02934730231455393</v>
      </c>
      <c r="H576" s="51">
        <f t="shared" si="90"/>
        <v>0.011785162032826473</v>
      </c>
      <c r="I576" s="15">
        <f t="shared" si="98"/>
        <v>91.12298027676911</v>
      </c>
      <c r="J576" s="15">
        <f t="shared" si="91"/>
        <v>405.4972622316226</v>
      </c>
      <c r="K576" s="15">
        <f t="shared" si="92"/>
        <v>454.1569336994173</v>
      </c>
      <c r="L576" s="52">
        <f t="shared" si="93"/>
        <v>0.0328689785923004</v>
      </c>
    </row>
    <row r="577" spans="1:12" ht="12.75">
      <c r="A577" s="33">
        <v>5.6299999999999235</v>
      </c>
      <c r="B577" s="40">
        <f t="shared" si="94"/>
        <v>0.11007006969165345</v>
      </c>
      <c r="C577" s="51">
        <f t="shared" si="95"/>
        <v>1.7418736627338425</v>
      </c>
      <c r="D577" s="51">
        <f t="shared" si="96"/>
        <v>0.6331263372661576</v>
      </c>
      <c r="E577" s="33">
        <f t="shared" si="97"/>
        <v>0.5664999999999928</v>
      </c>
      <c r="F577" s="52">
        <f t="shared" si="88"/>
        <v>0.9080910334716108</v>
      </c>
      <c r="G577" s="52">
        <f t="shared" si="89"/>
        <v>0.027743418095903784</v>
      </c>
      <c r="H577" s="51">
        <f t="shared" si="90"/>
        <v>0.011548464487121471</v>
      </c>
      <c r="I577" s="15">
        <f t="shared" si="98"/>
        <v>91.12325771095007</v>
      </c>
      <c r="J577" s="15">
        <f t="shared" si="91"/>
        <v>405.49849681372785</v>
      </c>
      <c r="K577" s="15">
        <f t="shared" si="92"/>
        <v>454.1583164313752</v>
      </c>
      <c r="L577" s="52">
        <f t="shared" si="93"/>
        <v>0.03107262826741224</v>
      </c>
    </row>
    <row r="578" spans="1:12" ht="12.75">
      <c r="A578" s="33">
        <v>5.639999999999923</v>
      </c>
      <c r="B578" s="40">
        <f t="shared" si="94"/>
        <v>0.10377673495480597</v>
      </c>
      <c r="C578" s="51">
        <f t="shared" si="95"/>
        <v>1.742104632023585</v>
      </c>
      <c r="D578" s="51">
        <f t="shared" si="96"/>
        <v>0.6328953679764152</v>
      </c>
      <c r="E578" s="33">
        <f t="shared" si="97"/>
        <v>0.5669999999999927</v>
      </c>
      <c r="F578" s="52">
        <f t="shared" si="88"/>
        <v>0.8737183631897627</v>
      </c>
      <c r="G578" s="52">
        <f t="shared" si="89"/>
        <v>0.026203362045447088</v>
      </c>
      <c r="H578" s="51">
        <f t="shared" si="90"/>
        <v>0.011312927648612922</v>
      </c>
      <c r="I578" s="15">
        <f t="shared" si="98"/>
        <v>91.12351974457053</v>
      </c>
      <c r="J578" s="15">
        <f t="shared" si="91"/>
        <v>405.49966286333887</v>
      </c>
      <c r="K578" s="15">
        <f t="shared" si="92"/>
        <v>454.1596224069396</v>
      </c>
      <c r="L578" s="52">
        <f t="shared" si="93"/>
        <v>0.02934776549090074</v>
      </c>
    </row>
    <row r="579" spans="1:12" ht="12.75">
      <c r="A579" s="33">
        <v>5.649999999999923</v>
      </c>
      <c r="B579" s="40">
        <f t="shared" si="94"/>
        <v>0.09775143711260757</v>
      </c>
      <c r="C579" s="51">
        <f t="shared" si="95"/>
        <v>1.742330890576557</v>
      </c>
      <c r="D579" s="51">
        <f t="shared" si="96"/>
        <v>0.6326691094234429</v>
      </c>
      <c r="E579" s="33">
        <f t="shared" si="97"/>
        <v>0.5674999999999927</v>
      </c>
      <c r="F579" s="52">
        <f t="shared" si="88"/>
        <v>0.8401248779801903</v>
      </c>
      <c r="G579" s="52">
        <f t="shared" si="89"/>
        <v>0.024725539680355617</v>
      </c>
      <c r="H579" s="51">
        <f t="shared" si="90"/>
        <v>0.011078554831710087</v>
      </c>
      <c r="I579" s="15">
        <f t="shared" si="98"/>
        <v>91.12376699996733</v>
      </c>
      <c r="J579" s="15">
        <f t="shared" si="91"/>
        <v>405.50076314985466</v>
      </c>
      <c r="K579" s="15">
        <f t="shared" si="92"/>
        <v>454.16085472783726</v>
      </c>
      <c r="L579" s="52">
        <f t="shared" si="93"/>
        <v>0.027692604441998295</v>
      </c>
    </row>
    <row r="580" spans="1:12" ht="12.75">
      <c r="A580" s="33">
        <v>5.659999999999923</v>
      </c>
      <c r="B580" s="40">
        <f t="shared" si="94"/>
        <v>0.09198656628471343</v>
      </c>
      <c r="C580" s="51">
        <f t="shared" si="95"/>
        <v>1.7425524616731913</v>
      </c>
      <c r="D580" s="51">
        <f t="shared" si="96"/>
        <v>0.6324475383268087</v>
      </c>
      <c r="E580" s="33">
        <f t="shared" si="97"/>
        <v>0.5679999999999926</v>
      </c>
      <c r="F580" s="52">
        <f t="shared" si="88"/>
        <v>0.807303806232963</v>
      </c>
      <c r="G580" s="52">
        <f t="shared" si="89"/>
        <v>0.023308373888999725</v>
      </c>
      <c r="H580" s="51">
        <f t="shared" si="90"/>
        <v>0.0108453494820211</v>
      </c>
      <c r="I580" s="15">
        <f t="shared" si="98"/>
        <v>91.12400008370622</v>
      </c>
      <c r="J580" s="15">
        <f t="shared" si="91"/>
        <v>405.5018003724927</v>
      </c>
      <c r="K580" s="15">
        <f t="shared" si="92"/>
        <v>454.16201641719186</v>
      </c>
      <c r="L580" s="52">
        <f t="shared" si="93"/>
        <v>0.026105378755679694</v>
      </c>
    </row>
    <row r="581" spans="1:12" ht="12.75">
      <c r="A581" s="33">
        <v>5.669999999999923</v>
      </c>
      <c r="B581" s="40">
        <f t="shared" si="94"/>
        <v>0.08647463202916567</v>
      </c>
      <c r="C581" s="51">
        <f t="shared" si="95"/>
        <v>1.7427693686628318</v>
      </c>
      <c r="D581" s="51">
        <f t="shared" si="96"/>
        <v>0.6322306313371683</v>
      </c>
      <c r="E581" s="33">
        <f t="shared" si="97"/>
        <v>0.5684999999999926</v>
      </c>
      <c r="F581" s="52">
        <f t="shared" si="88"/>
        <v>0.7752483941088595</v>
      </c>
      <c r="G581" s="52">
        <f t="shared" si="89"/>
        <v>0.021950304923697865</v>
      </c>
      <c r="H581" s="51">
        <f t="shared" si="90"/>
        <v>0.010613315182124463</v>
      </c>
      <c r="I581" s="15">
        <f t="shared" si="98"/>
        <v>91.12421958675546</v>
      </c>
      <c r="J581" s="15">
        <f t="shared" si="91"/>
        <v>405.50277716106183</v>
      </c>
      <c r="K581" s="15">
        <f t="shared" si="92"/>
        <v>454.1631104203893</v>
      </c>
      <c r="L581" s="52">
        <f t="shared" si="93"/>
        <v>0.02458434151454161</v>
      </c>
    </row>
    <row r="582" spans="1:12" ht="12.75">
      <c r="A582" s="33">
        <v>5.6799999999999224</v>
      </c>
      <c r="B582" s="40">
        <f t="shared" si="94"/>
        <v>0.08120826238230243</v>
      </c>
      <c r="C582" s="51">
        <f t="shared" si="95"/>
        <v>1.7429816349664744</v>
      </c>
      <c r="D582" s="51">
        <f t="shared" si="96"/>
        <v>0.6320183650335258</v>
      </c>
      <c r="E582" s="33">
        <f t="shared" si="97"/>
        <v>0.5689999999999925</v>
      </c>
      <c r="F582" s="52">
        <f t="shared" si="88"/>
        <v>0.7439519052521374</v>
      </c>
      <c r="G582" s="52">
        <f t="shared" si="89"/>
        <v>0.020649790393462264</v>
      </c>
      <c r="H582" s="51">
        <f t="shared" si="90"/>
        <v>0.010382455657635192</v>
      </c>
      <c r="I582" s="15">
        <f t="shared" si="98"/>
        <v>91.12442608465939</v>
      </c>
      <c r="J582" s="15">
        <f t="shared" si="91"/>
        <v>405.5036960767343</v>
      </c>
      <c r="K582" s="15">
        <f t="shared" si="92"/>
        <v>454.16413960594247</v>
      </c>
      <c r="L582" s="52">
        <f t="shared" si="93"/>
        <v>0.023127765240677736</v>
      </c>
    </row>
    <row r="583" spans="1:12" ht="12.75">
      <c r="A583" s="33">
        <v>5.689999999999922</v>
      </c>
      <c r="B583" s="40">
        <f t="shared" si="94"/>
        <v>0.07618020290624523</v>
      </c>
      <c r="C583" s="51">
        <f t="shared" si="95"/>
        <v>1.743189284079627</v>
      </c>
      <c r="D583" s="51">
        <f t="shared" si="96"/>
        <v>0.6318107159203731</v>
      </c>
      <c r="E583" s="33">
        <f t="shared" si="97"/>
        <v>0.5694999999999925</v>
      </c>
      <c r="F583" s="52">
        <f t="shared" si="88"/>
        <v>0.7134076204880994</v>
      </c>
      <c r="G583" s="52">
        <f t="shared" si="89"/>
        <v>0.01940530525680303</v>
      </c>
      <c r="H583" s="51">
        <f t="shared" si="90"/>
        <v>0.010152774783580837</v>
      </c>
      <c r="I583" s="15">
        <f t="shared" si="98"/>
        <v>91.12462013771196</v>
      </c>
      <c r="J583" s="15">
        <f t="shared" si="91"/>
        <v>405.50455961281824</v>
      </c>
      <c r="K583" s="15">
        <f t="shared" si="92"/>
        <v>454.1651067663565</v>
      </c>
      <c r="L583" s="52">
        <f t="shared" si="93"/>
        <v>0.021733941887619398</v>
      </c>
    </row>
    <row r="584" spans="1:12" ht="12.75">
      <c r="A584" s="33">
        <v>5.699999999999922</v>
      </c>
      <c r="B584" s="40">
        <f t="shared" si="94"/>
        <v>0.07138331574419907</v>
      </c>
      <c r="C584" s="51">
        <f t="shared" si="95"/>
        <v>1.7433923395752986</v>
      </c>
      <c r="D584" s="51">
        <f t="shared" si="96"/>
        <v>0.6316076604247015</v>
      </c>
      <c r="E584" s="33">
        <f t="shared" si="97"/>
        <v>0.5699999999999924</v>
      </c>
      <c r="F584" s="52">
        <f t="shared" si="88"/>
        <v>0.6836088375049425</v>
      </c>
      <c r="G584" s="52">
        <f t="shared" si="89"/>
        <v>0.018215341814666497</v>
      </c>
      <c r="H584" s="51">
        <f t="shared" si="90"/>
        <v>0.009924276591104775</v>
      </c>
      <c r="I584" s="15">
        <f t="shared" si="98"/>
        <v>91.12480229113011</v>
      </c>
      <c r="J584" s="15">
        <f t="shared" si="91"/>
        <v>405.505370195529</v>
      </c>
      <c r="K584" s="15">
        <f t="shared" si="92"/>
        <v>454.1660146189925</v>
      </c>
      <c r="L584" s="52">
        <f t="shared" si="93"/>
        <v>0.02040118283242648</v>
      </c>
    </row>
    <row r="585" spans="1:12" ht="12.75">
      <c r="A585" s="33">
        <v>5.709999999999922</v>
      </c>
      <c r="B585" s="40">
        <f t="shared" si="94"/>
        <v>0.06681057868379636</v>
      </c>
      <c r="C585" s="51">
        <f t="shared" si="95"/>
        <v>1.7435908251071206</v>
      </c>
      <c r="D585" s="51">
        <f t="shared" si="96"/>
        <v>0.6314091748928794</v>
      </c>
      <c r="E585" s="33">
        <f t="shared" si="97"/>
        <v>0.5704999999999923</v>
      </c>
      <c r="F585" s="52">
        <f t="shared" si="88"/>
        <v>0.6545488705191194</v>
      </c>
      <c r="G585" s="52">
        <f t="shared" si="89"/>
        <v>0.017078409703583285</v>
      </c>
      <c r="H585" s="51">
        <f t="shared" si="90"/>
        <v>0.009696965274514151</v>
      </c>
      <c r="I585" s="15">
        <f t="shared" si="98"/>
        <v>91.12497307522715</v>
      </c>
      <c r="J585" s="15">
        <f t="shared" si="91"/>
        <v>405.5061301847608</v>
      </c>
      <c r="K585" s="15">
        <f t="shared" si="92"/>
        <v>454.16686580693215</v>
      </c>
      <c r="L585" s="52">
        <f t="shared" si="93"/>
        <v>0.01912781886801328</v>
      </c>
    </row>
    <row r="586" spans="1:12" ht="12.75">
      <c r="A586" s="33">
        <v>5.719999999999922</v>
      </c>
      <c r="B586" s="40">
        <f t="shared" si="94"/>
        <v>0.06245508422874486</v>
      </c>
      <c r="C586" s="51">
        <f t="shared" si="95"/>
        <v>1.743784764412611</v>
      </c>
      <c r="D586" s="51">
        <f t="shared" si="96"/>
        <v>0.6312152355873891</v>
      </c>
      <c r="E586" s="33">
        <f t="shared" si="97"/>
        <v>0.5709999999999923</v>
      </c>
      <c r="F586" s="52">
        <f t="shared" si="88"/>
        <v>0.6262210499236095</v>
      </c>
      <c r="G586" s="52">
        <f t="shared" si="89"/>
        <v>0.01599303588911038</v>
      </c>
      <c r="H586" s="51">
        <f t="shared" si="90"/>
        <v>0.009470845198691184</v>
      </c>
      <c r="I586" s="15">
        <f t="shared" si="98"/>
        <v>91.12513300558604</v>
      </c>
      <c r="J586" s="15">
        <f t="shared" si="91"/>
        <v>405.50684187485786</v>
      </c>
      <c r="K586" s="15">
        <f t="shared" si="92"/>
        <v>454.1676628998408</v>
      </c>
      <c r="L586" s="52">
        <f t="shared" si="93"/>
        <v>0.017912200195803626</v>
      </c>
    </row>
    <row r="587" spans="1:12" ht="12.75">
      <c r="A587" s="33">
        <v>5.729999999999921</v>
      </c>
      <c r="B587" s="40">
        <f t="shared" si="94"/>
        <v>0.058310038679015075</v>
      </c>
      <c r="C587" s="51">
        <f t="shared" si="95"/>
        <v>1.7439741813165848</v>
      </c>
      <c r="D587" s="51">
        <f t="shared" si="96"/>
        <v>0.6310258186834153</v>
      </c>
      <c r="E587" s="33">
        <f t="shared" si="97"/>
        <v>0.5714999999999922</v>
      </c>
      <c r="F587" s="52">
        <f t="shared" si="88"/>
        <v>0.5986187219180552</v>
      </c>
      <c r="G587" s="52">
        <f t="shared" si="89"/>
        <v>0.01495776465964582</v>
      </c>
      <c r="H587" s="51">
        <f t="shared" si="90"/>
        <v>0.009245920906884971</v>
      </c>
      <c r="I587" s="15">
        <f t="shared" si="98"/>
        <v>91.12528258323263</v>
      </c>
      <c r="J587" s="15">
        <f t="shared" si="91"/>
        <v>405.50750749538525</v>
      </c>
      <c r="K587" s="15">
        <f t="shared" si="92"/>
        <v>454.16840839483154</v>
      </c>
      <c r="L587" s="52">
        <f t="shared" si="93"/>
        <v>0.01675269641880332</v>
      </c>
    </row>
    <row r="588" spans="1:12" ht="12.75">
      <c r="A588" s="33">
        <v>5.739999999999921</v>
      </c>
      <c r="B588" s="40">
        <f t="shared" si="94"/>
        <v>0.05436876121985928</v>
      </c>
      <c r="C588" s="51">
        <f t="shared" si="95"/>
        <v>1.7441590997347225</v>
      </c>
      <c r="D588" s="51">
        <f t="shared" si="96"/>
        <v>0.6308409002652776</v>
      </c>
      <c r="E588" s="33">
        <f t="shared" si="97"/>
        <v>0.5719999999999922</v>
      </c>
      <c r="F588" s="52">
        <f t="shared" si="88"/>
        <v>0.5717352481202076</v>
      </c>
      <c r="G588" s="52">
        <f t="shared" si="89"/>
        <v>0.013971157620710375</v>
      </c>
      <c r="H588" s="51">
        <f t="shared" si="90"/>
        <v>0.009022197128903092</v>
      </c>
      <c r="I588" s="15">
        <f t="shared" si="98"/>
        <v>91.12542229480884</v>
      </c>
      <c r="J588" s="15">
        <f t="shared" si="91"/>
        <v>405.50812921189936</v>
      </c>
      <c r="K588" s="15">
        <f t="shared" si="92"/>
        <v>454.16910471732734</v>
      </c>
      <c r="L588" s="52">
        <f t="shared" si="93"/>
        <v>0.015647696535195623</v>
      </c>
    </row>
    <row r="589" spans="1:12" ht="12.75">
      <c r="A589" s="33">
        <v>5.749999999999921</v>
      </c>
      <c r="B589" s="40">
        <f t="shared" si="94"/>
        <v>0.0506246830199323</v>
      </c>
      <c r="C589" s="51">
        <f t="shared" si="95"/>
        <v>1.7443395436773006</v>
      </c>
      <c r="D589" s="51">
        <f t="shared" si="96"/>
        <v>0.6306604563226995</v>
      </c>
      <c r="E589" s="33">
        <f t="shared" si="97"/>
        <v>0.5724999999999921</v>
      </c>
      <c r="F589" s="52">
        <f t="shared" si="88"/>
        <v>0.5455640051575931</v>
      </c>
      <c r="G589" s="52">
        <f t="shared" si="89"/>
        <v>0.013031793689785836</v>
      </c>
      <c r="H589" s="51">
        <f t="shared" si="90"/>
        <v>0.008799678789720072</v>
      </c>
      <c r="I589" s="15">
        <f t="shared" si="98"/>
        <v>91.12555261274574</v>
      </c>
      <c r="J589" s="15">
        <f t="shared" si="91"/>
        <v>405.50870912671854</v>
      </c>
      <c r="K589" s="15">
        <f t="shared" si="92"/>
        <v>454.1697542219248</v>
      </c>
      <c r="L589" s="52">
        <f t="shared" si="93"/>
        <v>0.014595608932560138</v>
      </c>
    </row>
    <row r="590" spans="1:12" ht="12.75">
      <c r="A590" s="33">
        <v>5.759999999999921</v>
      </c>
      <c r="B590" s="40">
        <f t="shared" si="94"/>
        <v>0.047071346338829416</v>
      </c>
      <c r="C590" s="51">
        <f t="shared" si="95"/>
        <v>1.744515537253095</v>
      </c>
      <c r="D590" s="51">
        <f t="shared" si="96"/>
        <v>0.6304844627469051</v>
      </c>
      <c r="E590" s="33">
        <f t="shared" si="97"/>
        <v>0.5729999999999921</v>
      </c>
      <c r="F590" s="52">
        <f aca="true" t="shared" si="99" ref="F590:F653">($H$5*(2*(($H$2/2)^2-(C590/2)^2)+(C590*D590))/(E590/2)^2)</f>
        <v>0.5200983842386904</v>
      </c>
      <c r="G590" s="52">
        <f aca="true" t="shared" si="100" ref="G590:G653">3.1416*B590*(E590/2)^2</f>
        <v>0.012138269091812494</v>
      </c>
      <c r="H590" s="51">
        <f aca="true" t="shared" si="101" ref="H590:H653">$D$4*B590^$D$5</f>
        <v>0.00857837101852058</v>
      </c>
      <c r="I590" s="15">
        <f t="shared" si="98"/>
        <v>91.12567399543666</v>
      </c>
      <c r="J590" s="15">
        <f aca="true" t="shared" si="102" ref="J590:J653">I590*4.45</f>
        <v>405.50924927969317</v>
      </c>
      <c r="K590" s="15">
        <f aca="true" t="shared" si="103" ref="K590:K653">J590*$H$8</f>
        <v>454.1703591932564</v>
      </c>
      <c r="L590" s="52">
        <f aca="true" t="shared" si="104" ref="L590:L653">G590*$H$8</f>
        <v>0.013594861382829995</v>
      </c>
    </row>
    <row r="591" spans="1:12" ht="12.75">
      <c r="A591" s="33">
        <v>5.7699999999999205</v>
      </c>
      <c r="B591" s="40">
        <f aca="true" t="shared" si="105" ref="B591:B654">F591*$D$2*$D$3*H590</f>
        <v>0.04370240364434861</v>
      </c>
      <c r="C591" s="51">
        <f aca="true" t="shared" si="106" ref="C591:C654">C590+0.01*(2*H590)</f>
        <v>1.7446871046734653</v>
      </c>
      <c r="D591" s="51">
        <f aca="true" t="shared" si="107" ref="D591:D654">D590-0.01*(2*H590)</f>
        <v>0.6303128953265347</v>
      </c>
      <c r="E591" s="33">
        <f aca="true" t="shared" si="108" ref="E591:E654">E590+(0.01*$H$7)</f>
        <v>0.573499999999992</v>
      </c>
      <c r="F591" s="52">
        <f t="shared" si="99"/>
        <v>0.4953317907025088</v>
      </c>
      <c r="G591" s="52">
        <f t="shared" si="100"/>
        <v>0.01128919735544735</v>
      </c>
      <c r="H591" s="51">
        <f t="shared" si="101"/>
        <v>0.008358279158192363</v>
      </c>
      <c r="I591" s="15">
        <f aca="true" t="shared" si="109" ref="I591:I654">G591*0.01+I590</f>
        <v>91.12578688741021</v>
      </c>
      <c r="J591" s="15">
        <f t="shared" si="102"/>
        <v>405.50975164897545</v>
      </c>
      <c r="K591" s="15">
        <f t="shared" si="103"/>
        <v>454.17092184685254</v>
      </c>
      <c r="L591" s="52">
        <f t="shared" si="104"/>
        <v>0.012643901038101032</v>
      </c>
    </row>
    <row r="592" spans="1:12" ht="12.75">
      <c r="A592" s="33">
        <v>5.77999999999992</v>
      </c>
      <c r="B592" s="40">
        <f t="shared" si="105"/>
        <v>0.040511616739820296</v>
      </c>
      <c r="C592" s="51">
        <f t="shared" si="106"/>
        <v>1.7448542702566292</v>
      </c>
      <c r="D592" s="51">
        <f t="shared" si="107"/>
        <v>0.6301457297433708</v>
      </c>
      <c r="E592" s="33">
        <f t="shared" si="108"/>
        <v>0.573999999999992</v>
      </c>
      <c r="F592" s="52">
        <f t="shared" si="99"/>
        <v>0.4712576435456806</v>
      </c>
      <c r="G592" s="52">
        <f t="shared" si="100"/>
        <v>0.010483209310195184</v>
      </c>
      <c r="H592" s="51">
        <f t="shared" si="101"/>
        <v>0.008139408775282669</v>
      </c>
      <c r="I592" s="15">
        <f t="shared" si="109"/>
        <v>91.12589171950331</v>
      </c>
      <c r="J592" s="15">
        <f t="shared" si="102"/>
        <v>405.5102181517898</v>
      </c>
      <c r="K592" s="15">
        <f t="shared" si="103"/>
        <v>454.1714443300046</v>
      </c>
      <c r="L592" s="52">
        <f t="shared" si="104"/>
        <v>0.011741194427418607</v>
      </c>
    </row>
    <row r="593" spans="1:12" ht="12.75">
      <c r="A593" s="33">
        <v>5.78999999999992</v>
      </c>
      <c r="B593" s="40">
        <f t="shared" si="105"/>
        <v>0.03749285590187936</v>
      </c>
      <c r="C593" s="51">
        <f t="shared" si="106"/>
        <v>1.745017058432135</v>
      </c>
      <c r="D593" s="51">
        <f t="shared" si="107"/>
        <v>0.6299829415678652</v>
      </c>
      <c r="E593" s="33">
        <f t="shared" si="108"/>
        <v>0.5744999999999919</v>
      </c>
      <c r="F593" s="52">
        <f t="shared" si="99"/>
        <v>0.44786937492623613</v>
      </c>
      <c r="G593" s="52">
        <f t="shared" si="100"/>
        <v>0.009718953084534146</v>
      </c>
      <c r="H593" s="51">
        <f t="shared" si="101"/>
        <v>0.00792176567042936</v>
      </c>
      <c r="I593" s="15">
        <f t="shared" si="109"/>
        <v>91.12598890903416</v>
      </c>
      <c r="J593" s="15">
        <f t="shared" si="102"/>
        <v>405.510650645202</v>
      </c>
      <c r="K593" s="15">
        <f t="shared" si="103"/>
        <v>454.1719287226263</v>
      </c>
      <c r="L593" s="52">
        <f t="shared" si="104"/>
        <v>0.010885227454678244</v>
      </c>
    </row>
    <row r="594" spans="1:12" ht="12.75">
      <c r="A594" s="33">
        <v>5.79999999999992</v>
      </c>
      <c r="B594" s="40">
        <f t="shared" si="105"/>
        <v>0.03464009902903777</v>
      </c>
      <c r="C594" s="51">
        <f t="shared" si="106"/>
        <v>1.7451754937455435</v>
      </c>
      <c r="D594" s="51">
        <f t="shared" si="107"/>
        <v>0.6298245062544566</v>
      </c>
      <c r="E594" s="33">
        <f t="shared" si="108"/>
        <v>0.5749999999999919</v>
      </c>
      <c r="F594" s="52">
        <f t="shared" si="99"/>
        <v>0.42516042964271666</v>
      </c>
      <c r="G594" s="52">
        <f t="shared" si="100"/>
        <v>0.008995094105154693</v>
      </c>
      <c r="H594" s="51">
        <f t="shared" si="101"/>
        <v>0.007705355889270769</v>
      </c>
      <c r="I594" s="15">
        <f t="shared" si="109"/>
        <v>91.12607885997521</v>
      </c>
      <c r="J594" s="15">
        <f t="shared" si="102"/>
        <v>405.5110509268897</v>
      </c>
      <c r="K594" s="15">
        <f t="shared" si="103"/>
        <v>454.1723770381165</v>
      </c>
      <c r="L594" s="52">
        <f t="shared" si="104"/>
        <v>0.010074505397773256</v>
      </c>
    </row>
    <row r="595" spans="1:12" ht="12.75">
      <c r="A595" s="33">
        <v>5.80999999999992</v>
      </c>
      <c r="B595" s="40">
        <f t="shared" si="105"/>
        <v>0.03194743080148368</v>
      </c>
      <c r="C595" s="51">
        <f t="shared" si="106"/>
        <v>1.745329600863329</v>
      </c>
      <c r="D595" s="51">
        <f t="shared" si="107"/>
        <v>0.6296703991366712</v>
      </c>
      <c r="E595" s="33">
        <f t="shared" si="108"/>
        <v>0.5754999999999918</v>
      </c>
      <c r="F595" s="52">
        <f t="shared" si="99"/>
        <v>0.4031242645878887</v>
      </c>
      <c r="G595" s="52">
        <f t="shared" si="100"/>
        <v>0.008310315097449724</v>
      </c>
      <c r="H595" s="51">
        <f t="shared" si="101"/>
        <v>0.007490185733834329</v>
      </c>
      <c r="I595" s="15">
        <f t="shared" si="109"/>
        <v>91.12616196312618</v>
      </c>
      <c r="J595" s="15">
        <f t="shared" si="102"/>
        <v>405.51142073591154</v>
      </c>
      <c r="K595" s="15">
        <f t="shared" si="103"/>
        <v>454.172791224221</v>
      </c>
      <c r="L595" s="52">
        <f t="shared" si="104"/>
        <v>0.009307552909143691</v>
      </c>
    </row>
    <row r="596" spans="1:12" ht="12.75">
      <c r="A596" s="33">
        <v>5.8199999999999195</v>
      </c>
      <c r="B596" s="40">
        <f t="shared" si="105"/>
        <v>0.029409041852554236</v>
      </c>
      <c r="C596" s="51">
        <f t="shared" si="106"/>
        <v>1.7454794045780058</v>
      </c>
      <c r="D596" s="51">
        <f t="shared" si="107"/>
        <v>0.6295205954219946</v>
      </c>
      <c r="E596" s="33">
        <f t="shared" si="108"/>
        <v>0.5759999999999917</v>
      </c>
      <c r="F596" s="52">
        <f t="shared" si="99"/>
        <v>0.38175434817613213</v>
      </c>
      <c r="G596" s="52">
        <f t="shared" si="100"/>
        <v>0.007663316087400981</v>
      </c>
      <c r="H596" s="51">
        <f t="shared" si="101"/>
        <v>0.007276261774395081</v>
      </c>
      <c r="I596" s="15">
        <f t="shared" si="109"/>
        <v>91.12623859628705</v>
      </c>
      <c r="J596" s="15">
        <f t="shared" si="102"/>
        <v>405.5117617534774</v>
      </c>
      <c r="K596" s="15">
        <f t="shared" si="103"/>
        <v>454.1731731638947</v>
      </c>
      <c r="L596" s="52">
        <f t="shared" si="104"/>
        <v>0.0085829140178891</v>
      </c>
    </row>
    <row r="597" spans="1:12" ht="12.75">
      <c r="A597" s="33">
        <v>5.829999999999919</v>
      </c>
      <c r="B597" s="40">
        <f t="shared" si="105"/>
        <v>0.027019227952327786</v>
      </c>
      <c r="C597" s="51">
        <f t="shared" si="106"/>
        <v>1.7456249298134936</v>
      </c>
      <c r="D597" s="51">
        <f t="shared" si="107"/>
        <v>0.6293750701865066</v>
      </c>
      <c r="E597" s="33">
        <f t="shared" si="108"/>
        <v>0.5764999999999917</v>
      </c>
      <c r="F597" s="52">
        <f t="shared" si="99"/>
        <v>0.361044159743215</v>
      </c>
      <c r="G597" s="52">
        <f t="shared" si="100"/>
        <v>0.007052814405008025</v>
      </c>
      <c r="H597" s="51">
        <f t="shared" si="101"/>
        <v>0.007063590861780296</v>
      </c>
      <c r="I597" s="15">
        <f t="shared" si="109"/>
        <v>91.1263091244311</v>
      </c>
      <c r="J597" s="15">
        <f t="shared" si="102"/>
        <v>405.5120756037184</v>
      </c>
      <c r="K597" s="15">
        <f t="shared" si="103"/>
        <v>454.1735246761647</v>
      </c>
      <c r="L597" s="52">
        <f t="shared" si="104"/>
        <v>0.007899152133608988</v>
      </c>
    </row>
    <row r="598" spans="1:12" ht="12.75">
      <c r="A598" s="33">
        <v>5.839999999999919</v>
      </c>
      <c r="B598" s="40">
        <f t="shared" si="105"/>
        <v>0.024772389203872435</v>
      </c>
      <c r="C598" s="51">
        <f t="shared" si="106"/>
        <v>1.7457662016307292</v>
      </c>
      <c r="D598" s="51">
        <f t="shared" si="107"/>
        <v>0.6292337983692711</v>
      </c>
      <c r="E598" s="33">
        <f t="shared" si="108"/>
        <v>0.5769999999999916</v>
      </c>
      <c r="F598" s="52">
        <f t="shared" si="99"/>
        <v>0.34098718891808055</v>
      </c>
      <c r="G598" s="52">
        <f t="shared" si="100"/>
        <v>0.00647754468943191</v>
      </c>
      <c r="H598" s="51">
        <f t="shared" si="101"/>
        <v>0.006852180140084756</v>
      </c>
      <c r="I598" s="15">
        <f t="shared" si="109"/>
        <v>91.12637389987799</v>
      </c>
      <c r="J598" s="15">
        <f t="shared" si="102"/>
        <v>405.5123638544571</v>
      </c>
      <c r="K598" s="15">
        <f t="shared" si="103"/>
        <v>454.173847516992</v>
      </c>
      <c r="L598" s="52">
        <f t="shared" si="104"/>
        <v>0.00725485005216374</v>
      </c>
    </row>
    <row r="599" spans="1:12" ht="12.75">
      <c r="A599" s="33">
        <v>5.849999999999919</v>
      </c>
      <c r="B599" s="40">
        <f t="shared" si="105"/>
        <v>0.022663029252665303</v>
      </c>
      <c r="C599" s="51">
        <f t="shared" si="106"/>
        <v>1.7459032452335308</v>
      </c>
      <c r="D599" s="51">
        <f t="shared" si="107"/>
        <v>0.6290967547664694</v>
      </c>
      <c r="E599" s="33">
        <f t="shared" si="108"/>
        <v>0.5774999999999916</v>
      </c>
      <c r="F599" s="52">
        <f t="shared" si="99"/>
        <v>0.32157693496537604</v>
      </c>
      <c r="G599" s="52">
        <f t="shared" si="100"/>
        <v>0.005936258896021621</v>
      </c>
      <c r="H599" s="51">
        <f t="shared" si="101"/>
        <v>0.0066420370597344005</v>
      </c>
      <c r="I599" s="15">
        <f t="shared" si="109"/>
        <v>91.12643326246695</v>
      </c>
      <c r="J599" s="15">
        <f t="shared" si="102"/>
        <v>405.51262801797793</v>
      </c>
      <c r="K599" s="15">
        <f t="shared" si="103"/>
        <v>454.1741433801353</v>
      </c>
      <c r="L599" s="52">
        <f t="shared" si="104"/>
        <v>0.006648609963544216</v>
      </c>
    </row>
    <row r="600" spans="1:12" ht="12.75">
      <c r="A600" s="33">
        <v>5.859999999999919</v>
      </c>
      <c r="B600" s="40">
        <f t="shared" si="105"/>
        <v>0.020685754509794617</v>
      </c>
      <c r="C600" s="51">
        <f t="shared" si="106"/>
        <v>1.7460360859747255</v>
      </c>
      <c r="D600" s="51">
        <f t="shared" si="107"/>
        <v>0.6289639140252747</v>
      </c>
      <c r="E600" s="33">
        <f t="shared" si="108"/>
        <v>0.5779999999999915</v>
      </c>
      <c r="F600" s="52">
        <f t="shared" si="99"/>
        <v>0.3028069060985867</v>
      </c>
      <c r="G600" s="52">
        <f t="shared" si="100"/>
        <v>0.005427726305419127</v>
      </c>
      <c r="H600" s="51">
        <f t="shared" si="101"/>
        <v>0.006433169390811598</v>
      </c>
      <c r="I600" s="15">
        <f t="shared" si="109"/>
        <v>91.12648753973001</v>
      </c>
      <c r="J600" s="15">
        <f t="shared" si="102"/>
        <v>405.51286955179853</v>
      </c>
      <c r="K600" s="15">
        <f t="shared" si="103"/>
        <v>454.1744138980144</v>
      </c>
      <c r="L600" s="52">
        <f t="shared" si="104"/>
        <v>0.006079053462069424</v>
      </c>
    </row>
    <row r="601" spans="1:12" ht="12.75">
      <c r="A601" s="33">
        <v>5.869999999999918</v>
      </c>
      <c r="B601" s="40">
        <f t="shared" si="105"/>
        <v>0.018835273389579923</v>
      </c>
      <c r="C601" s="51">
        <f t="shared" si="106"/>
        <v>1.7461647493625416</v>
      </c>
      <c r="D601" s="51">
        <f t="shared" si="107"/>
        <v>0.6288352506374585</v>
      </c>
      <c r="E601" s="33">
        <f t="shared" si="108"/>
        <v>0.5784999999999915</v>
      </c>
      <c r="F601" s="52">
        <f t="shared" si="99"/>
        <v>0.28467061876336447</v>
      </c>
      <c r="G601" s="52">
        <f t="shared" si="100"/>
        <v>0.004950733534947348</v>
      </c>
      <c r="H601" s="51">
        <f t="shared" si="101"/>
        <v>0.006225585236514879</v>
      </c>
      <c r="I601" s="15">
        <f t="shared" si="109"/>
        <v>91.12653704706536</v>
      </c>
      <c r="J601" s="15">
        <f t="shared" si="102"/>
        <v>405.51308985944087</v>
      </c>
      <c r="K601" s="15">
        <f t="shared" si="103"/>
        <v>454.1746606425738</v>
      </c>
      <c r="L601" s="52">
        <f t="shared" si="104"/>
        <v>0.0055448215591410305</v>
      </c>
    </row>
    <row r="602" spans="1:12" ht="12.75">
      <c r="A602" s="33">
        <v>5.879999999999918</v>
      </c>
      <c r="B602" s="40">
        <f t="shared" si="105"/>
        <v>0.017106395562277162</v>
      </c>
      <c r="C602" s="51">
        <f t="shared" si="106"/>
        <v>1.746289261067272</v>
      </c>
      <c r="D602" s="51">
        <f t="shared" si="107"/>
        <v>0.6287107389327282</v>
      </c>
      <c r="E602" s="33">
        <f t="shared" si="108"/>
        <v>0.5789999999999914</v>
      </c>
      <c r="F602" s="52">
        <f t="shared" si="99"/>
        <v>0.2671615968907453</v>
      </c>
      <c r="G602" s="52">
        <f t="shared" si="100"/>
        <v>0.00450408455249603</v>
      </c>
      <c r="H602" s="51">
        <f t="shared" si="101"/>
        <v>0.006019293046571635</v>
      </c>
      <c r="I602" s="15">
        <f t="shared" si="109"/>
        <v>91.12658208791088</v>
      </c>
      <c r="J602" s="15">
        <f t="shared" si="102"/>
        <v>405.5132902912034</v>
      </c>
      <c r="K602" s="15">
        <f t="shared" si="103"/>
        <v>454.1748851261479</v>
      </c>
      <c r="L602" s="52">
        <f t="shared" si="104"/>
        <v>0.005044574698795554</v>
      </c>
    </row>
    <row r="603" spans="1:12" ht="12.75">
      <c r="A603" s="33">
        <v>5.889999999999918</v>
      </c>
      <c r="B603" s="40">
        <f t="shared" si="105"/>
        <v>0.015494031222652301</v>
      </c>
      <c r="C603" s="51">
        <f t="shared" si="106"/>
        <v>1.7464096469282033</v>
      </c>
      <c r="D603" s="51">
        <f t="shared" si="107"/>
        <v>0.6285903530717968</v>
      </c>
      <c r="E603" s="33">
        <f t="shared" si="108"/>
        <v>0.5794999999999914</v>
      </c>
      <c r="F603" s="52">
        <f t="shared" si="99"/>
        <v>0.25027337112139225</v>
      </c>
      <c r="G603" s="52">
        <f t="shared" si="100"/>
        <v>0.004086600693153995</v>
      </c>
      <c r="H603" s="51">
        <f t="shared" si="101"/>
        <v>0.005814301630359711</v>
      </c>
      <c r="I603" s="15">
        <f t="shared" si="109"/>
        <v>91.1266229539178</v>
      </c>
      <c r="J603" s="15">
        <f t="shared" si="102"/>
        <v>405.5134721449342</v>
      </c>
      <c r="K603" s="15">
        <f t="shared" si="103"/>
        <v>454.17508880232634</v>
      </c>
      <c r="L603" s="52">
        <f t="shared" si="104"/>
        <v>0.004576992776332475</v>
      </c>
    </row>
    <row r="604" spans="1:12" ht="12.75">
      <c r="A604" s="33">
        <v>5.899999999999918</v>
      </c>
      <c r="B604" s="40">
        <f t="shared" si="105"/>
        <v>0.013993190375210044</v>
      </c>
      <c r="C604" s="51">
        <f t="shared" si="106"/>
        <v>1.7465259329608105</v>
      </c>
      <c r="D604" s="51">
        <f t="shared" si="107"/>
        <v>0.6284740670391896</v>
      </c>
      <c r="E604" s="33">
        <f t="shared" si="108"/>
        <v>0.5799999999999913</v>
      </c>
      <c r="F604" s="52">
        <f t="shared" si="99"/>
        <v>0.23399947800146817</v>
      </c>
      <c r="G604" s="52">
        <f t="shared" si="100"/>
        <v>0.003697120678839995</v>
      </c>
      <c r="H604" s="51">
        <f t="shared" si="101"/>
        <v>0.005610620169394943</v>
      </c>
      <c r="I604" s="15">
        <f t="shared" si="109"/>
        <v>91.12665992512459</v>
      </c>
      <c r="J604" s="15">
        <f t="shared" si="102"/>
        <v>405.5136366668044</v>
      </c>
      <c r="K604" s="15">
        <f t="shared" si="103"/>
        <v>454.175273066821</v>
      </c>
      <c r="L604" s="52">
        <f t="shared" si="104"/>
        <v>0.0041407751603007945</v>
      </c>
    </row>
    <row r="605" spans="1:12" ht="12.75">
      <c r="A605" s="33">
        <v>5.9099999999999175</v>
      </c>
      <c r="B605" s="40">
        <f t="shared" si="105"/>
        <v>0.012598982136992384</v>
      </c>
      <c r="C605" s="51">
        <f t="shared" si="106"/>
        <v>1.7466381453641984</v>
      </c>
      <c r="D605" s="51">
        <f t="shared" si="107"/>
        <v>0.6283618546358017</v>
      </c>
      <c r="E605" s="33">
        <f t="shared" si="108"/>
        <v>0.5804999999999912</v>
      </c>
      <c r="F605" s="52">
        <f t="shared" si="99"/>
        <v>0.21833345915277275</v>
      </c>
      <c r="G605" s="52">
        <f t="shared" si="100"/>
        <v>0.003334500641221351</v>
      </c>
      <c r="H605" s="51">
        <f t="shared" si="101"/>
        <v>0.005408258228724574</v>
      </c>
      <c r="I605" s="15">
        <f t="shared" si="109"/>
        <v>91.126693270131</v>
      </c>
      <c r="J605" s="15">
        <f t="shared" si="102"/>
        <v>405.51378505208294</v>
      </c>
      <c r="K605" s="15">
        <f t="shared" si="103"/>
        <v>454.1754392583329</v>
      </c>
      <c r="L605" s="52">
        <f t="shared" si="104"/>
        <v>0.0037346407181679136</v>
      </c>
    </row>
    <row r="606" spans="1:12" ht="12.75">
      <c r="A606" s="33">
        <v>5.919999999999917</v>
      </c>
      <c r="B606" s="40">
        <f t="shared" si="105"/>
        <v>0.011306614058899666</v>
      </c>
      <c r="C606" s="51">
        <f t="shared" si="106"/>
        <v>1.7467463105287728</v>
      </c>
      <c r="D606" s="51">
        <f t="shared" si="107"/>
        <v>0.6282536894712273</v>
      </c>
      <c r="E606" s="33">
        <f t="shared" si="108"/>
        <v>0.5809999999999912</v>
      </c>
      <c r="F606" s="52">
        <f t="shared" si="99"/>
        <v>0.20326886042004527</v>
      </c>
      <c r="G606" s="52">
        <f t="shared" si="100"/>
        <v>0.002997614148223184</v>
      </c>
      <c r="H606" s="51">
        <f t="shared" si="101"/>
        <v>0.00520722576659494</v>
      </c>
      <c r="I606" s="15">
        <f t="shared" si="109"/>
        <v>91.12672324627248</v>
      </c>
      <c r="J606" s="15">
        <f t="shared" si="102"/>
        <v>405.5139184459125</v>
      </c>
      <c r="K606" s="15">
        <f t="shared" si="103"/>
        <v>454.17558865942203</v>
      </c>
      <c r="L606" s="52">
        <f t="shared" si="104"/>
        <v>0.0033573278460099667</v>
      </c>
    </row>
    <row r="607" spans="1:12" ht="12.75">
      <c r="A607" s="33">
        <v>5.929999999999917</v>
      </c>
      <c r="B607" s="40">
        <f t="shared" si="105"/>
        <v>0.010111391466616326</v>
      </c>
      <c r="C607" s="51">
        <f t="shared" si="106"/>
        <v>1.7468504550441046</v>
      </c>
      <c r="D607" s="51">
        <f t="shared" si="107"/>
        <v>0.6281495449558954</v>
      </c>
      <c r="E607" s="33">
        <f t="shared" si="108"/>
        <v>0.5814999999999911</v>
      </c>
      <c r="F607" s="52">
        <f t="shared" si="99"/>
        <v>0.18879923100082008</v>
      </c>
      <c r="G607" s="52">
        <f t="shared" si="100"/>
        <v>0.002685352234469048</v>
      </c>
      <c r="H607" s="51">
        <f t="shared" si="101"/>
        <v>0.005007533141542063</v>
      </c>
      <c r="I607" s="15">
        <f t="shared" si="109"/>
        <v>91.12675009979482</v>
      </c>
      <c r="J607" s="15">
        <f t="shared" si="102"/>
        <v>405.51403794408697</v>
      </c>
      <c r="K607" s="15">
        <f t="shared" si="103"/>
        <v>454.1757224973774</v>
      </c>
      <c r="L607" s="52">
        <f t="shared" si="104"/>
        <v>0.0030075945026053342</v>
      </c>
    </row>
    <row r="608" spans="1:12" ht="12.75">
      <c r="A608" s="33">
        <v>5.939999999999917</v>
      </c>
      <c r="B608" s="40">
        <f t="shared" si="105"/>
        <v>0.009008716822301255</v>
      </c>
      <c r="C608" s="51">
        <f t="shared" si="106"/>
        <v>1.7469506057069355</v>
      </c>
      <c r="D608" s="51">
        <f t="shared" si="107"/>
        <v>0.6280493942930645</v>
      </c>
      <c r="E608" s="33">
        <f t="shared" si="108"/>
        <v>0.5819999999999911</v>
      </c>
      <c r="F608" s="52">
        <f t="shared" si="99"/>
        <v>0.17491812256485545</v>
      </c>
      <c r="G608" s="52">
        <f t="shared" si="100"/>
        <v>0.002396623436018672</v>
      </c>
      <c r="H608" s="51">
        <f t="shared" si="101"/>
        <v>0.004809191115745031</v>
      </c>
      <c r="I608" s="15">
        <f t="shared" si="109"/>
        <v>91.12677406602918</v>
      </c>
      <c r="J608" s="15">
        <f t="shared" si="102"/>
        <v>405.5141445938299</v>
      </c>
      <c r="K608" s="15">
        <f t="shared" si="103"/>
        <v>454.17584194508953</v>
      </c>
      <c r="L608" s="52">
        <f t="shared" si="104"/>
        <v>0.0026842182483409133</v>
      </c>
    </row>
    <row r="609" spans="1:12" ht="12.75">
      <c r="A609" s="33">
        <v>5.949999999999917</v>
      </c>
      <c r="B609" s="40">
        <f t="shared" si="105"/>
        <v>0.00799408910833312</v>
      </c>
      <c r="C609" s="51">
        <f t="shared" si="106"/>
        <v>1.7470467895292503</v>
      </c>
      <c r="D609" s="51">
        <f t="shared" si="107"/>
        <v>0.6279532104707496</v>
      </c>
      <c r="E609" s="33">
        <f t="shared" si="108"/>
        <v>0.582499999999991</v>
      </c>
      <c r="F609" s="52">
        <f t="shared" si="99"/>
        <v>0.16161908837357206</v>
      </c>
      <c r="G609" s="52">
        <f t="shared" si="100"/>
        <v>0.0021303538298077084</v>
      </c>
      <c r="H609" s="51">
        <f t="shared" si="101"/>
        <v>0.004612210853066083</v>
      </c>
      <c r="I609" s="15">
        <f t="shared" si="109"/>
        <v>91.12679536956749</v>
      </c>
      <c r="J609" s="15">
        <f t="shared" si="102"/>
        <v>405.5142393945753</v>
      </c>
      <c r="K609" s="15">
        <f t="shared" si="103"/>
        <v>454.1759481219244</v>
      </c>
      <c r="L609" s="52">
        <f t="shared" si="104"/>
        <v>0.0023859962893846335</v>
      </c>
    </row>
    <row r="610" spans="1:12" ht="12.75">
      <c r="A610" s="33">
        <v>5.9599999999999165</v>
      </c>
      <c r="B610" s="40">
        <f t="shared" si="105"/>
        <v>0.007063103234521821</v>
      </c>
      <c r="C610" s="51">
        <f t="shared" si="106"/>
        <v>1.7471390337463115</v>
      </c>
      <c r="D610" s="51">
        <f t="shared" si="107"/>
        <v>0.6278609662536883</v>
      </c>
      <c r="E610" s="33">
        <f t="shared" si="108"/>
        <v>0.582999999999991</v>
      </c>
      <c r="F610" s="52">
        <f t="shared" si="99"/>
        <v>0.1488956824138148</v>
      </c>
      <c r="G610" s="52">
        <f t="shared" si="100"/>
        <v>0.0018854870782315865</v>
      </c>
      <c r="H610" s="51">
        <f t="shared" si="101"/>
        <v>0.004416603909623708</v>
      </c>
      <c r="I610" s="15">
        <f t="shared" si="109"/>
        <v>91.12681422443828</v>
      </c>
      <c r="J610" s="15">
        <f t="shared" si="102"/>
        <v>405.51432329875036</v>
      </c>
      <c r="K610" s="15">
        <f t="shared" si="103"/>
        <v>454.17604209460046</v>
      </c>
      <c r="L610" s="52">
        <f t="shared" si="104"/>
        <v>0.002111745527619377</v>
      </c>
    </row>
    <row r="611" spans="1:12" ht="12.75">
      <c r="A611" s="33">
        <v>5.969999999999916</v>
      </c>
      <c r="B611" s="40">
        <f t="shared" si="105"/>
        <v>0.006211449470355755</v>
      </c>
      <c r="C611" s="51">
        <f t="shared" si="106"/>
        <v>1.7472273658245039</v>
      </c>
      <c r="D611" s="51">
        <f t="shared" si="107"/>
        <v>0.6277726341754958</v>
      </c>
      <c r="E611" s="33">
        <f t="shared" si="108"/>
        <v>0.5834999999999909</v>
      </c>
      <c r="F611" s="52">
        <f t="shared" si="99"/>
        <v>0.13674145856617387</v>
      </c>
      <c r="G611" s="52">
        <f t="shared" si="100"/>
        <v>0.0016609844793633872</v>
      </c>
      <c r="H611" s="51">
        <f t="shared" si="101"/>
        <v>0.00422238221394672</v>
      </c>
      <c r="I611" s="15">
        <f t="shared" si="109"/>
        <v>91.12683083428307</v>
      </c>
      <c r="J611" s="15">
        <f t="shared" si="102"/>
        <v>405.5143972125597</v>
      </c>
      <c r="K611" s="15">
        <f t="shared" si="103"/>
        <v>454.1761248780669</v>
      </c>
      <c r="L611" s="52">
        <f t="shared" si="104"/>
        <v>0.0018603026168869938</v>
      </c>
    </row>
    <row r="612" spans="1:12" ht="12.75">
      <c r="A612" s="33">
        <v>5.979999999999916</v>
      </c>
      <c r="B612" s="40">
        <f t="shared" si="105"/>
        <v>0.005434912903996429</v>
      </c>
      <c r="C612" s="51">
        <f t="shared" si="106"/>
        <v>1.7473118134687828</v>
      </c>
      <c r="D612" s="51">
        <f t="shared" si="107"/>
        <v>0.6276881865312168</v>
      </c>
      <c r="E612" s="33">
        <f t="shared" si="108"/>
        <v>0.5839999999999909</v>
      </c>
      <c r="F612" s="52">
        <f t="shared" si="99"/>
        <v>0.12514996983527935</v>
      </c>
      <c r="G612" s="52">
        <f t="shared" si="100"/>
        <v>0.0014558250233396523</v>
      </c>
      <c r="H612" s="51">
        <f t="shared" si="101"/>
        <v>0.004029558032629807</v>
      </c>
      <c r="I612" s="15">
        <f t="shared" si="109"/>
        <v>91.1268453925333</v>
      </c>
      <c r="J612" s="15">
        <f t="shared" si="102"/>
        <v>405.5144619967732</v>
      </c>
      <c r="K612" s="15">
        <f t="shared" si="103"/>
        <v>454.176197436386</v>
      </c>
      <c r="L612" s="52">
        <f t="shared" si="104"/>
        <v>0.0016305240261404107</v>
      </c>
    </row>
    <row r="613" spans="1:12" ht="12.75">
      <c r="A613" s="33">
        <v>5.989999999999916</v>
      </c>
      <c r="B613" s="40">
        <f t="shared" si="105"/>
        <v>0.004729372929942931</v>
      </c>
      <c r="C613" s="51">
        <f t="shared" si="106"/>
        <v>1.7473924046294353</v>
      </c>
      <c r="D613" s="51">
        <f t="shared" si="107"/>
        <v>0.6276075953705642</v>
      </c>
      <c r="E613" s="33">
        <f t="shared" si="108"/>
        <v>0.5844999999999908</v>
      </c>
      <c r="F613" s="52">
        <f t="shared" si="99"/>
        <v>0.11411476768081698</v>
      </c>
      <c r="G613" s="52">
        <f t="shared" si="100"/>
        <v>0.0012690054555112259</v>
      </c>
      <c r="H613" s="51">
        <f t="shared" si="101"/>
        <v>0.0038381439158254277</v>
      </c>
      <c r="I613" s="15">
        <f t="shared" si="109"/>
        <v>91.12685808258786</v>
      </c>
      <c r="J613" s="15">
        <f t="shared" si="102"/>
        <v>405.514518467516</v>
      </c>
      <c r="K613" s="15">
        <f t="shared" si="103"/>
        <v>454.17626068361795</v>
      </c>
      <c r="L613" s="52">
        <f t="shared" si="104"/>
        <v>0.0014212861101725732</v>
      </c>
    </row>
    <row r="614" spans="1:12" ht="12.75">
      <c r="A614" s="33">
        <v>5.999999999999916</v>
      </c>
      <c r="B614" s="40">
        <f t="shared" si="105"/>
        <v>0.004090802767452335</v>
      </c>
      <c r="C614" s="51">
        <f t="shared" si="106"/>
        <v>1.7474691675077518</v>
      </c>
      <c r="D614" s="51">
        <f t="shared" si="107"/>
        <v>0.6275308324922477</v>
      </c>
      <c r="E614" s="33">
        <f t="shared" si="108"/>
        <v>0.5849999999999907</v>
      </c>
      <c r="F614" s="52">
        <f t="shared" si="99"/>
        <v>0.10362940150168314</v>
      </c>
      <c r="G614" s="52">
        <f t="shared" si="100"/>
        <v>0.0010995403470075316</v>
      </c>
      <c r="H614" s="51">
        <f t="shared" si="101"/>
        <v>0.003648152614616226</v>
      </c>
      <c r="I614" s="15">
        <f t="shared" si="109"/>
        <v>91.12686907799133</v>
      </c>
      <c r="J614" s="15">
        <f t="shared" si="102"/>
        <v>405.51456739706146</v>
      </c>
      <c r="K614" s="15">
        <f t="shared" si="103"/>
        <v>454.1763154847089</v>
      </c>
      <c r="L614" s="52">
        <f t="shared" si="104"/>
        <v>0.0012314851886484355</v>
      </c>
    </row>
    <row r="615" spans="1:12" ht="12.75">
      <c r="A615" s="33">
        <v>6.009999999999915</v>
      </c>
      <c r="B615" s="40">
        <f t="shared" si="105"/>
        <v>0.0035152690120659386</v>
      </c>
      <c r="C615" s="51">
        <f t="shared" si="106"/>
        <v>1.7475421305600443</v>
      </c>
      <c r="D615" s="51">
        <f t="shared" si="107"/>
        <v>0.6274578694399554</v>
      </c>
      <c r="E615" s="33">
        <f t="shared" si="108"/>
        <v>0.5854999999999907</v>
      </c>
      <c r="F615" s="52">
        <f t="shared" si="99"/>
        <v>0.0936874183474432</v>
      </c>
      <c r="G615" s="52">
        <f t="shared" si="100"/>
        <v>0.0009464621734417157</v>
      </c>
      <c r="H615" s="51">
        <f t="shared" si="101"/>
        <v>0.0034595969590091044</v>
      </c>
      <c r="I615" s="15">
        <f t="shared" si="109"/>
        <v>91.12687854261307</v>
      </c>
      <c r="J615" s="15">
        <f t="shared" si="102"/>
        <v>405.5146095146282</v>
      </c>
      <c r="K615" s="15">
        <f t="shared" si="103"/>
        <v>454.1763626563836</v>
      </c>
      <c r="L615" s="52">
        <f t="shared" si="104"/>
        <v>0.0010600376342547217</v>
      </c>
    </row>
    <row r="616" spans="1:12" ht="12.75">
      <c r="A616" s="33">
        <v>6.019999999999915</v>
      </c>
      <c r="B616" s="40">
        <f t="shared" si="105"/>
        <v>0.0029989312228027383</v>
      </c>
      <c r="C616" s="51">
        <f t="shared" si="106"/>
        <v>1.7476113224992245</v>
      </c>
      <c r="D616" s="51">
        <f t="shared" si="107"/>
        <v>0.6273886775007752</v>
      </c>
      <c r="E616" s="33">
        <f t="shared" si="108"/>
        <v>0.5859999999999906</v>
      </c>
      <c r="F616" s="52">
        <f t="shared" si="99"/>
        <v>0.08428236295938522</v>
      </c>
      <c r="G616" s="52">
        <f t="shared" si="100"/>
        <v>0.0008088214025501202</v>
      </c>
      <c r="H616" s="51">
        <f t="shared" si="101"/>
        <v>0.0032724896804067504</v>
      </c>
      <c r="I616" s="15">
        <f t="shared" si="109"/>
        <v>91.1268866308271</v>
      </c>
      <c r="J616" s="15">
        <f t="shared" si="102"/>
        <v>405.5146455071806</v>
      </c>
      <c r="K616" s="15">
        <f t="shared" si="103"/>
        <v>454.17640296804234</v>
      </c>
      <c r="L616" s="52">
        <f t="shared" si="104"/>
        <v>0.0009058799708561347</v>
      </c>
    </row>
    <row r="617" spans="1:12" ht="12.75">
      <c r="A617" s="33">
        <v>6.029999999999915</v>
      </c>
      <c r="B617" s="40">
        <f t="shared" si="105"/>
        <v>0.0025380415478556133</v>
      </c>
      <c r="C617" s="51">
        <f t="shared" si="106"/>
        <v>1.7476767722928326</v>
      </c>
      <c r="D617" s="51">
        <f t="shared" si="107"/>
        <v>0.6273232277071671</v>
      </c>
      <c r="E617" s="33">
        <f t="shared" si="108"/>
        <v>0.5864999999999906</v>
      </c>
      <c r="F617" s="52">
        <f t="shared" si="99"/>
        <v>0.07540777828562</v>
      </c>
      <c r="G617" s="52">
        <f t="shared" si="100"/>
        <v>0.0006856865916433803</v>
      </c>
      <c r="H617" s="51">
        <f t="shared" si="101"/>
        <v>0.0030868431551183953</v>
      </c>
      <c r="I617" s="15">
        <f t="shared" si="109"/>
        <v>91.12689348769302</v>
      </c>
      <c r="J617" s="15">
        <f t="shared" si="102"/>
        <v>405.514676020234</v>
      </c>
      <c r="K617" s="15">
        <f t="shared" si="103"/>
        <v>454.1764371426621</v>
      </c>
      <c r="L617" s="52">
        <f t="shared" si="104"/>
        <v>0.0007679689826405859</v>
      </c>
    </row>
    <row r="618" spans="1:12" ht="12.75">
      <c r="A618" s="33">
        <v>6.039999999999915</v>
      </c>
      <c r="B618" s="40">
        <f t="shared" si="105"/>
        <v>0.00212894439190429</v>
      </c>
      <c r="C618" s="51">
        <f t="shared" si="106"/>
        <v>1.747738509155935</v>
      </c>
      <c r="D618" s="51">
        <f t="shared" si="107"/>
        <v>0.6272614908440647</v>
      </c>
      <c r="E618" s="33">
        <f t="shared" si="108"/>
        <v>0.5869999999999905</v>
      </c>
      <c r="F618" s="52">
        <f t="shared" si="99"/>
        <v>0.0670572066752212</v>
      </c>
      <c r="G618" s="52">
        <f t="shared" si="100"/>
        <v>0.0005761444958326954</v>
      </c>
      <c r="H618" s="51">
        <f t="shared" si="101"/>
        <v>0.002902669034365323</v>
      </c>
      <c r="I618" s="15">
        <f t="shared" si="109"/>
        <v>91.12689924913798</v>
      </c>
      <c r="J618" s="15">
        <f t="shared" si="102"/>
        <v>405.514701658664</v>
      </c>
      <c r="K618" s="15">
        <f t="shared" si="103"/>
        <v>454.17646585770376</v>
      </c>
      <c r="L618" s="52">
        <f t="shared" si="104"/>
        <v>0.000645281835332619</v>
      </c>
    </row>
    <row r="619" spans="1:12" ht="12.75">
      <c r="A619" s="33">
        <v>6.049999999999915</v>
      </c>
      <c r="B619" s="40">
        <f t="shared" si="105"/>
        <v>0.001768076128428156</v>
      </c>
      <c r="C619" s="51">
        <f t="shared" si="106"/>
        <v>1.7477965625366223</v>
      </c>
      <c r="D619" s="51">
        <f t="shared" si="107"/>
        <v>0.6272034374633774</v>
      </c>
      <c r="E619" s="33">
        <f t="shared" si="108"/>
        <v>0.5874999999999905</v>
      </c>
      <c r="F619" s="52">
        <f t="shared" si="99"/>
        <v>0.0592241920453218</v>
      </c>
      <c r="G619" s="52">
        <f t="shared" si="100"/>
        <v>0.0004793001880796484</v>
      </c>
      <c r="H619" s="51">
        <f t="shared" si="101"/>
        <v>0.0027199777089854855</v>
      </c>
      <c r="I619" s="15">
        <f t="shared" si="109"/>
        <v>91.12690404213986</v>
      </c>
      <c r="J619" s="15">
        <f t="shared" si="102"/>
        <v>405.51472298752236</v>
      </c>
      <c r="K619" s="15">
        <f t="shared" si="103"/>
        <v>454.1764897460251</v>
      </c>
      <c r="L619" s="52">
        <f t="shared" si="104"/>
        <v>0.0005368162106492063</v>
      </c>
    </row>
    <row r="620" spans="1:12" ht="12.75">
      <c r="A620" s="33">
        <v>6.059999999999914</v>
      </c>
      <c r="B620" s="40">
        <f t="shared" si="105"/>
        <v>0.0014519648606538772</v>
      </c>
      <c r="C620" s="51">
        <f t="shared" si="106"/>
        <v>1.747850962090802</v>
      </c>
      <c r="D620" s="51">
        <f t="shared" si="107"/>
        <v>0.6271490379091976</v>
      </c>
      <c r="E620" s="33">
        <f t="shared" si="108"/>
        <v>0.5879999999999904</v>
      </c>
      <c r="F620" s="52">
        <f t="shared" si="99"/>
        <v>0.05190228344860669</v>
      </c>
      <c r="G620" s="52">
        <f t="shared" si="100"/>
        <v>0.00039427719219930254</v>
      </c>
      <c r="H620" s="51">
        <f t="shared" si="101"/>
        <v>0.002538777529649386</v>
      </c>
      <c r="I620" s="15">
        <f t="shared" si="109"/>
        <v>91.12690798491178</v>
      </c>
      <c r="J620" s="15">
        <f t="shared" si="102"/>
        <v>405.51474053285745</v>
      </c>
      <c r="K620" s="15">
        <f t="shared" si="103"/>
        <v>454.1765093968004</v>
      </c>
      <c r="L620" s="52">
        <f t="shared" si="104"/>
        <v>0.0004415904552632189</v>
      </c>
    </row>
    <row r="621" spans="1:12" ht="12.75">
      <c r="A621" s="33">
        <v>6.069999999999914</v>
      </c>
      <c r="B621" s="40">
        <f t="shared" si="105"/>
        <v>0.0011772302349708475</v>
      </c>
      <c r="C621" s="51">
        <f t="shared" si="106"/>
        <v>1.747901737641395</v>
      </c>
      <c r="D621" s="51">
        <f t="shared" si="107"/>
        <v>0.6270982623586047</v>
      </c>
      <c r="E621" s="33">
        <f t="shared" si="108"/>
        <v>0.5884999999999904</v>
      </c>
      <c r="F621" s="52">
        <f t="shared" si="99"/>
        <v>0.04508504067296224</v>
      </c>
      <c r="G621" s="52">
        <f t="shared" si="100"/>
        <v>0.00032021763001411133</v>
      </c>
      <c r="H621" s="51">
        <f t="shared" si="101"/>
        <v>0.0023590736587922635</v>
      </c>
      <c r="I621" s="15">
        <f t="shared" si="109"/>
        <v>91.12691118708808</v>
      </c>
      <c r="J621" s="15">
        <f t="shared" si="102"/>
        <v>405.514754782542</v>
      </c>
      <c r="K621" s="15">
        <f t="shared" si="103"/>
        <v>454.1765253564471</v>
      </c>
      <c r="L621" s="52">
        <f t="shared" si="104"/>
        <v>0.00035864374561580474</v>
      </c>
    </row>
    <row r="622" spans="1:12" ht="12.75">
      <c r="A622" s="33">
        <v>6.079999999999914</v>
      </c>
      <c r="B622" s="40">
        <f t="shared" si="105"/>
        <v>0.0009405833107058821</v>
      </c>
      <c r="C622" s="51">
        <f t="shared" si="106"/>
        <v>1.747948919114571</v>
      </c>
      <c r="D622" s="51">
        <f t="shared" si="107"/>
        <v>0.6270510808854288</v>
      </c>
      <c r="E622" s="33">
        <f t="shared" si="108"/>
        <v>0.5889999999999903</v>
      </c>
      <c r="F622" s="52">
        <f t="shared" si="99"/>
        <v>0.03876604282406108</v>
      </c>
      <c r="G622" s="52">
        <f t="shared" si="100"/>
        <v>0.00025628238388680026</v>
      </c>
      <c r="H622" s="51">
        <f t="shared" si="101"/>
        <v>0.002180866355686286</v>
      </c>
      <c r="I622" s="15">
        <f t="shared" si="109"/>
        <v>91.12691374991192</v>
      </c>
      <c r="J622" s="15">
        <f t="shared" si="102"/>
        <v>405.5147661871081</v>
      </c>
      <c r="K622" s="15">
        <f t="shared" si="103"/>
        <v>454.1765381295611</v>
      </c>
      <c r="L622" s="52">
        <f t="shared" si="104"/>
        <v>0.0002870362699532163</v>
      </c>
    </row>
    <row r="623" spans="1:12" ht="12.75">
      <c r="A623" s="33">
        <v>6.089999999999914</v>
      </c>
      <c r="B623" s="40">
        <f t="shared" si="105"/>
        <v>0.0007388264899453297</v>
      </c>
      <c r="C623" s="51">
        <f t="shared" si="106"/>
        <v>1.7479925364416846</v>
      </c>
      <c r="D623" s="51">
        <f t="shared" si="107"/>
        <v>0.627007463558315</v>
      </c>
      <c r="E623" s="33">
        <f t="shared" si="108"/>
        <v>0.5894999999999903</v>
      </c>
      <c r="F623" s="52">
        <f t="shared" si="99"/>
        <v>0.03293890135323005</v>
      </c>
      <c r="G623" s="52">
        <f t="shared" si="100"/>
        <v>0.0002016512758198907</v>
      </c>
      <c r="H623" s="51">
        <f t="shared" si="101"/>
        <v>0.00200414836647246</v>
      </c>
      <c r="I623" s="15">
        <f t="shared" si="109"/>
        <v>91.12691576642467</v>
      </c>
      <c r="J623" s="15">
        <f t="shared" si="102"/>
        <v>405.5147751605898</v>
      </c>
      <c r="K623" s="15">
        <f t="shared" si="103"/>
        <v>454.1765481798606</v>
      </c>
      <c r="L623" s="52">
        <f t="shared" si="104"/>
        <v>0.0002258494289182776</v>
      </c>
    </row>
    <row r="624" spans="1:12" ht="12.75">
      <c r="A624" s="33">
        <v>6.0999999999999135</v>
      </c>
      <c r="B624" s="40">
        <f t="shared" si="105"/>
        <v>0.0005688535104289479</v>
      </c>
      <c r="C624" s="51">
        <f t="shared" si="106"/>
        <v>1.748032619409014</v>
      </c>
      <c r="D624" s="51">
        <f t="shared" si="107"/>
        <v>0.6269673805909856</v>
      </c>
      <c r="E624" s="33">
        <f t="shared" si="108"/>
        <v>0.5899999999999902</v>
      </c>
      <c r="F624" s="52">
        <f t="shared" si="99"/>
        <v>0.027597279839092062</v>
      </c>
      <c r="G624" s="52">
        <f t="shared" si="100"/>
        <v>0.0001555232641423356</v>
      </c>
      <c r="H624" s="51">
        <f t="shared" si="101"/>
        <v>0.001828900857525432</v>
      </c>
      <c r="I624" s="15">
        <f t="shared" si="109"/>
        <v>91.12691732165732</v>
      </c>
      <c r="J624" s="15">
        <f t="shared" si="102"/>
        <v>405.5147820813751</v>
      </c>
      <c r="K624" s="15">
        <f t="shared" si="103"/>
        <v>454.1765559311401</v>
      </c>
      <c r="L624" s="52">
        <f t="shared" si="104"/>
        <v>0.00017418605583941588</v>
      </c>
    </row>
    <row r="625" spans="1:12" ht="12.75">
      <c r="A625" s="33">
        <v>6.109999999999913</v>
      </c>
      <c r="B625" s="40">
        <f t="shared" si="105"/>
        <v>0.00042764950300853863</v>
      </c>
      <c r="C625" s="51">
        <f t="shared" si="106"/>
        <v>1.7480691974261646</v>
      </c>
      <c r="D625" s="51">
        <f t="shared" si="107"/>
        <v>0.626930802573835</v>
      </c>
      <c r="E625" s="33">
        <f t="shared" si="108"/>
        <v>0.5904999999999901</v>
      </c>
      <c r="F625" s="52">
        <f t="shared" si="99"/>
        <v>0.02273492427883535</v>
      </c>
      <c r="G625" s="52">
        <f t="shared" si="100"/>
        <v>0.00011711665839623478</v>
      </c>
      <c r="H625" s="51">
        <f t="shared" si="101"/>
        <v>0.0016550868904593311</v>
      </c>
      <c r="I625" s="15">
        <f t="shared" si="109"/>
        <v>91.1269184928239</v>
      </c>
      <c r="J625" s="15">
        <f t="shared" si="102"/>
        <v>405.5147872930664</v>
      </c>
      <c r="K625" s="15">
        <f t="shared" si="103"/>
        <v>454.17656176823436</v>
      </c>
      <c r="L625" s="52">
        <f t="shared" si="104"/>
        <v>0.00013117065740378297</v>
      </c>
    </row>
    <row r="626" spans="1:12" ht="12.75">
      <c r="A626" s="33">
        <v>6.119999999999913</v>
      </c>
      <c r="B626" s="40">
        <f t="shared" si="105"/>
        <v>0.0003122911121230984</v>
      </c>
      <c r="C626" s="51">
        <f t="shared" si="106"/>
        <v>1.7481022991639739</v>
      </c>
      <c r="D626" s="51">
        <f t="shared" si="107"/>
        <v>0.6268977008360258</v>
      </c>
      <c r="E626" s="33">
        <f t="shared" si="108"/>
        <v>0.5909999999999901</v>
      </c>
      <c r="F626" s="52">
        <f t="shared" si="99"/>
        <v>0.018345710227816312</v>
      </c>
      <c r="G626" s="52">
        <f t="shared" si="100"/>
        <v>8.566935220854284E-05</v>
      </c>
      <c r="H626" s="51">
        <f t="shared" si="101"/>
        <v>0.0014826405613812326</v>
      </c>
      <c r="I626" s="15">
        <f t="shared" si="109"/>
        <v>91.12691934951742</v>
      </c>
      <c r="J626" s="15">
        <f t="shared" si="102"/>
        <v>405.5147911053526</v>
      </c>
      <c r="K626" s="15">
        <f t="shared" si="103"/>
        <v>454.1765660379949</v>
      </c>
      <c r="L626" s="52">
        <f t="shared" si="104"/>
        <v>9.594967447356799E-05</v>
      </c>
    </row>
    <row r="627" spans="1:12" ht="12.75">
      <c r="A627" s="33">
        <v>6.129999999999913</v>
      </c>
      <c r="B627" s="40">
        <f t="shared" si="105"/>
        <v>0.0002199466719936108</v>
      </c>
      <c r="C627" s="51">
        <f t="shared" si="106"/>
        <v>1.7481319519752014</v>
      </c>
      <c r="D627" s="51">
        <f t="shared" si="107"/>
        <v>0.6268680480247982</v>
      </c>
      <c r="E627" s="33">
        <f t="shared" si="108"/>
        <v>0.59149999999999</v>
      </c>
      <c r="F627" s="52">
        <f t="shared" si="99"/>
        <v>0.014423717967265855</v>
      </c>
      <c r="G627" s="52">
        <f t="shared" si="100"/>
        <v>6.043907234797915E-05</v>
      </c>
      <c r="H627" s="51">
        <f t="shared" si="101"/>
        <v>0.0013114480658706666</v>
      </c>
      <c r="I627" s="15">
        <f t="shared" si="109"/>
        <v>91.12691995390814</v>
      </c>
      <c r="J627" s="15">
        <f t="shared" si="102"/>
        <v>405.51479379489126</v>
      </c>
      <c r="K627" s="15">
        <f t="shared" si="103"/>
        <v>454.17656905027826</v>
      </c>
      <c r="L627" s="52">
        <f t="shared" si="104"/>
        <v>6.769176102973665E-05</v>
      </c>
    </row>
    <row r="628" spans="1:12" ht="12.75">
      <c r="A628" s="33">
        <v>6.139999999999913</v>
      </c>
      <c r="B628" s="40">
        <f t="shared" si="105"/>
        <v>0.0001478764208179744</v>
      </c>
      <c r="C628" s="51">
        <f t="shared" si="106"/>
        <v>1.7481581809365188</v>
      </c>
      <c r="D628" s="51">
        <f t="shared" si="107"/>
        <v>0.6268418190634808</v>
      </c>
      <c r="E628" s="33">
        <f t="shared" si="108"/>
        <v>0.59199999999999</v>
      </c>
      <c r="F628" s="52">
        <f t="shared" si="99"/>
        <v>0.010963356524552222</v>
      </c>
      <c r="G628" s="52">
        <f t="shared" si="100"/>
        <v>4.0703639272034044E-05</v>
      </c>
      <c r="H628" s="51">
        <f t="shared" si="101"/>
        <v>0.0011413126589982024</v>
      </c>
      <c r="I628" s="15">
        <f t="shared" si="109"/>
        <v>91.12692036094454</v>
      </c>
      <c r="J628" s="15">
        <f t="shared" si="102"/>
        <v>405.5147956062032</v>
      </c>
      <c r="K628" s="15">
        <f t="shared" si="103"/>
        <v>454.17657107894763</v>
      </c>
      <c r="L628" s="52">
        <f t="shared" si="104"/>
        <v>4.5588075984678135E-05</v>
      </c>
    </row>
    <row r="629" spans="1:12" ht="12.75">
      <c r="A629" s="33">
        <v>6.149999999999912</v>
      </c>
      <c r="B629" s="40">
        <f t="shared" si="105"/>
        <v>9.343271706373281E-05</v>
      </c>
      <c r="C629" s="51">
        <f t="shared" si="106"/>
        <v>1.7481810071896988</v>
      </c>
      <c r="D629" s="51">
        <f t="shared" si="107"/>
        <v>0.6268189928103008</v>
      </c>
      <c r="E629" s="33">
        <f t="shared" si="108"/>
        <v>0.5924999999999899</v>
      </c>
      <c r="F629" s="52">
        <f t="shared" si="99"/>
        <v>0.007959578094933466</v>
      </c>
      <c r="G629" s="52">
        <f t="shared" si="100"/>
        <v>2.576122939027947E-05</v>
      </c>
      <c r="H629" s="51">
        <f t="shared" si="101"/>
        <v>0.0009718844894104852</v>
      </c>
      <c r="I629" s="15">
        <f t="shared" si="109"/>
        <v>91.12692061855684</v>
      </c>
      <c r="J629" s="15">
        <f t="shared" si="102"/>
        <v>405.5147967525779</v>
      </c>
      <c r="K629" s="15">
        <f t="shared" si="103"/>
        <v>454.1765723628873</v>
      </c>
      <c r="L629" s="52">
        <f t="shared" si="104"/>
        <v>2.8852576917113007E-05</v>
      </c>
    </row>
    <row r="630" spans="1:12" ht="12.75">
      <c r="A630" s="33">
        <v>6.159999999999912</v>
      </c>
      <c r="B630" s="40">
        <f t="shared" si="105"/>
        <v>5.4060193412725323E-05</v>
      </c>
      <c r="C630" s="51">
        <f t="shared" si="106"/>
        <v>1.748200444879487</v>
      </c>
      <c r="D630" s="51">
        <f t="shared" si="107"/>
        <v>0.6267995551205127</v>
      </c>
      <c r="E630" s="33">
        <f t="shared" si="108"/>
        <v>0.5929999999999899</v>
      </c>
      <c r="F630" s="52">
        <f t="shared" si="99"/>
        <v>0.005408273523962279</v>
      </c>
      <c r="G630" s="52">
        <f t="shared" si="100"/>
        <v>1.4930621253593131E-05</v>
      </c>
      <c r="H630" s="51">
        <f t="shared" si="101"/>
        <v>0.0008025039282976642</v>
      </c>
      <c r="I630" s="15">
        <f t="shared" si="109"/>
        <v>91.12692076786306</v>
      </c>
      <c r="J630" s="15">
        <f t="shared" si="102"/>
        <v>405.51479741699063</v>
      </c>
      <c r="K630" s="15">
        <f t="shared" si="103"/>
        <v>454.1765731070295</v>
      </c>
      <c r="L630" s="52">
        <f t="shared" si="104"/>
        <v>1.6722295804024308E-05</v>
      </c>
    </row>
    <row r="631" spans="1:12" ht="12.75">
      <c r="A631" s="33">
        <v>6.169999999999912</v>
      </c>
      <c r="B631" s="40">
        <f t="shared" si="105"/>
        <v>2.729575703406413E-05</v>
      </c>
      <c r="C631" s="51">
        <f t="shared" si="106"/>
        <v>1.748216494958053</v>
      </c>
      <c r="D631" s="51">
        <f t="shared" si="107"/>
        <v>0.6267835050419467</v>
      </c>
      <c r="E631" s="33">
        <f t="shared" si="108"/>
        <v>0.5934999999999898</v>
      </c>
      <c r="F631" s="52">
        <f t="shared" si="99"/>
        <v>0.0033070722320339015</v>
      </c>
      <c r="G631" s="52">
        <f t="shared" si="100"/>
        <v>7.551400202957674E-06</v>
      </c>
      <c r="H631" s="51">
        <f t="shared" si="101"/>
        <v>0.0006317908166862322</v>
      </c>
      <c r="I631" s="15">
        <f t="shared" si="109"/>
        <v>91.12692084337705</v>
      </c>
      <c r="J631" s="15">
        <f t="shared" si="102"/>
        <v>405.5147977530279</v>
      </c>
      <c r="K631" s="15">
        <f t="shared" si="103"/>
        <v>454.1765734833913</v>
      </c>
      <c r="L631" s="52">
        <f t="shared" si="104"/>
        <v>8.457568227312595E-06</v>
      </c>
    </row>
    <row r="632" spans="1:12" ht="12.75">
      <c r="A632" s="33">
        <v>6.179999999999912</v>
      </c>
      <c r="B632" s="40">
        <f t="shared" si="105"/>
        <v>1.076845358123859E-05</v>
      </c>
      <c r="C632" s="51">
        <f t="shared" si="106"/>
        <v>1.7482291307743867</v>
      </c>
      <c r="D632" s="51">
        <f t="shared" si="107"/>
        <v>0.626770869225613</v>
      </c>
      <c r="E632" s="33">
        <f t="shared" si="108"/>
        <v>0.5939999999999898</v>
      </c>
      <c r="F632" s="52">
        <f t="shared" si="99"/>
        <v>0.0016572030933993686</v>
      </c>
      <c r="G632" s="52">
        <f t="shared" si="100"/>
        <v>2.9841257981500838E-06</v>
      </c>
      <c r="H632" s="51">
        <f t="shared" si="101"/>
        <v>0.0004562403353342707</v>
      </c>
      <c r="I632" s="15">
        <f t="shared" si="109"/>
        <v>91.12692087321831</v>
      </c>
      <c r="J632" s="15">
        <f t="shared" si="102"/>
        <v>405.5147978858215</v>
      </c>
      <c r="K632" s="15">
        <f t="shared" si="103"/>
        <v>454.17657363212015</v>
      </c>
      <c r="L632" s="52">
        <f t="shared" si="104"/>
        <v>3.3422208939280942E-06</v>
      </c>
    </row>
    <row r="633" spans="1:12" ht="12.75">
      <c r="A633" s="33">
        <v>6.189999999999912</v>
      </c>
      <c r="B633" s="40">
        <f t="shared" si="105"/>
        <v>2.2006793853395057E-06</v>
      </c>
      <c r="C633" s="51">
        <f t="shared" si="106"/>
        <v>1.7482382555810934</v>
      </c>
      <c r="D633" s="51">
        <f t="shared" si="107"/>
        <v>0.6267617444189063</v>
      </c>
      <c r="E633" s="33">
        <f t="shared" si="108"/>
        <v>0.5944999999999897</v>
      </c>
      <c r="F633" s="52">
        <f t="shared" si="99"/>
        <v>0.00046898483690270413</v>
      </c>
      <c r="G633" s="52">
        <f t="shared" si="100"/>
        <v>6.108736469504654E-07</v>
      </c>
      <c r="H633" s="51">
        <f t="shared" si="101"/>
        <v>0.00026171877568579113</v>
      </c>
      <c r="I633" s="15">
        <f t="shared" si="109"/>
        <v>91.12692087932705</v>
      </c>
      <c r="J633" s="15">
        <f t="shared" si="102"/>
        <v>405.51479791300534</v>
      </c>
      <c r="K633" s="15">
        <f t="shared" si="103"/>
        <v>454.176573662566</v>
      </c>
      <c r="L633" s="52">
        <f t="shared" si="104"/>
        <v>6.841784845845213E-07</v>
      </c>
    </row>
    <row r="634" spans="1:12" ht="12.75">
      <c r="A634" s="33">
        <v>6.199999999999911</v>
      </c>
      <c r="B634" s="40">
        <f t="shared" si="105"/>
        <v>-5.671027766459771E-07</v>
      </c>
      <c r="C634" s="51">
        <f t="shared" si="106"/>
        <v>1.748243489956607</v>
      </c>
      <c r="D634" s="51">
        <f t="shared" si="107"/>
        <v>0.6267565100433926</v>
      </c>
      <c r="E634" s="33">
        <f t="shared" si="108"/>
        <v>0.5949999999999896</v>
      </c>
      <c r="F634" s="52">
        <f t="shared" si="99"/>
        <v>-0.00021067965458053913</v>
      </c>
      <c r="G634" s="52">
        <f t="shared" si="100"/>
        <v>-1.576836274183376E-07</v>
      </c>
      <c r="H634" s="51" t="e">
        <f t="shared" si="101"/>
        <v>#NUM!</v>
      </c>
      <c r="I634" s="15">
        <f t="shared" si="109"/>
        <v>91.12692087775021</v>
      </c>
      <c r="J634" s="15">
        <f t="shared" si="102"/>
        <v>405.5147979059884</v>
      </c>
      <c r="K634" s="15">
        <f t="shared" si="103"/>
        <v>454.17657365470706</v>
      </c>
      <c r="L634" s="52">
        <f t="shared" si="104"/>
        <v>-1.7660566270853814E-07</v>
      </c>
    </row>
    <row r="635" spans="1:12" ht="12.75">
      <c r="A635" s="33">
        <v>6.209999999999911</v>
      </c>
      <c r="B635" s="40" t="e">
        <f t="shared" si="105"/>
        <v>#NUM!</v>
      </c>
      <c r="C635" s="51" t="e">
        <f t="shared" si="106"/>
        <v>#NUM!</v>
      </c>
      <c r="D635" s="51" t="e">
        <f t="shared" si="107"/>
        <v>#NUM!</v>
      </c>
      <c r="E635" s="33">
        <f t="shared" si="108"/>
        <v>0.5954999999999896</v>
      </c>
      <c r="F635" s="52" t="e">
        <f t="shared" si="99"/>
        <v>#NUM!</v>
      </c>
      <c r="G635" s="52" t="e">
        <f t="shared" si="100"/>
        <v>#NUM!</v>
      </c>
      <c r="H635" s="51" t="e">
        <f t="shared" si="101"/>
        <v>#NUM!</v>
      </c>
      <c r="I635" s="15" t="e">
        <f t="shared" si="109"/>
        <v>#NUM!</v>
      </c>
      <c r="J635" s="15" t="e">
        <f t="shared" si="102"/>
        <v>#NUM!</v>
      </c>
      <c r="K635" s="15" t="e">
        <f t="shared" si="103"/>
        <v>#NUM!</v>
      </c>
      <c r="L635" s="52" t="e">
        <f t="shared" si="104"/>
        <v>#NUM!</v>
      </c>
    </row>
    <row r="636" spans="1:12" ht="12.75">
      <c r="A636" s="33">
        <v>6.219999999999911</v>
      </c>
      <c r="B636" s="40" t="e">
        <f t="shared" si="105"/>
        <v>#NUM!</v>
      </c>
      <c r="C636" s="51" t="e">
        <f t="shared" si="106"/>
        <v>#NUM!</v>
      </c>
      <c r="D636" s="51" t="e">
        <f t="shared" si="107"/>
        <v>#NUM!</v>
      </c>
      <c r="E636" s="33">
        <f t="shared" si="108"/>
        <v>0.5959999999999895</v>
      </c>
      <c r="F636" s="52" t="e">
        <f t="shared" si="99"/>
        <v>#NUM!</v>
      </c>
      <c r="G636" s="52" t="e">
        <f t="shared" si="100"/>
        <v>#NUM!</v>
      </c>
      <c r="H636" s="51" t="e">
        <f t="shared" si="101"/>
        <v>#NUM!</v>
      </c>
      <c r="I636" s="15" t="e">
        <f t="shared" si="109"/>
        <v>#NUM!</v>
      </c>
      <c r="J636" s="15" t="e">
        <f t="shared" si="102"/>
        <v>#NUM!</v>
      </c>
      <c r="K636" s="15" t="e">
        <f t="shared" si="103"/>
        <v>#NUM!</v>
      </c>
      <c r="L636" s="52" t="e">
        <f t="shared" si="104"/>
        <v>#NUM!</v>
      </c>
    </row>
    <row r="637" spans="1:12" ht="12.75">
      <c r="A637" s="33">
        <v>6.229999999999911</v>
      </c>
      <c r="B637" s="40" t="e">
        <f t="shared" si="105"/>
        <v>#NUM!</v>
      </c>
      <c r="C637" s="51" t="e">
        <f t="shared" si="106"/>
        <v>#NUM!</v>
      </c>
      <c r="D637" s="51" t="e">
        <f t="shared" si="107"/>
        <v>#NUM!</v>
      </c>
      <c r="E637" s="33">
        <f t="shared" si="108"/>
        <v>0.5964999999999895</v>
      </c>
      <c r="F637" s="52" t="e">
        <f t="shared" si="99"/>
        <v>#NUM!</v>
      </c>
      <c r="G637" s="52" t="e">
        <f t="shared" si="100"/>
        <v>#NUM!</v>
      </c>
      <c r="H637" s="51" t="e">
        <f t="shared" si="101"/>
        <v>#NUM!</v>
      </c>
      <c r="I637" s="15" t="e">
        <f t="shared" si="109"/>
        <v>#NUM!</v>
      </c>
      <c r="J637" s="15" t="e">
        <f t="shared" si="102"/>
        <v>#NUM!</v>
      </c>
      <c r="K637" s="15" t="e">
        <f t="shared" si="103"/>
        <v>#NUM!</v>
      </c>
      <c r="L637" s="52" t="e">
        <f t="shared" si="104"/>
        <v>#NUM!</v>
      </c>
    </row>
    <row r="638" spans="1:12" ht="12.75">
      <c r="A638" s="33">
        <v>6.2399999999999105</v>
      </c>
      <c r="B638" s="40" t="e">
        <f t="shared" si="105"/>
        <v>#NUM!</v>
      </c>
      <c r="C638" s="51" t="e">
        <f t="shared" si="106"/>
        <v>#NUM!</v>
      </c>
      <c r="D638" s="51" t="e">
        <f t="shared" si="107"/>
        <v>#NUM!</v>
      </c>
      <c r="E638" s="33">
        <f t="shared" si="108"/>
        <v>0.5969999999999894</v>
      </c>
      <c r="F638" s="52" t="e">
        <f t="shared" si="99"/>
        <v>#NUM!</v>
      </c>
      <c r="G638" s="52" t="e">
        <f t="shared" si="100"/>
        <v>#NUM!</v>
      </c>
      <c r="H638" s="51" t="e">
        <f t="shared" si="101"/>
        <v>#NUM!</v>
      </c>
      <c r="I638" s="15" t="e">
        <f t="shared" si="109"/>
        <v>#NUM!</v>
      </c>
      <c r="J638" s="15" t="e">
        <f t="shared" si="102"/>
        <v>#NUM!</v>
      </c>
      <c r="K638" s="15" t="e">
        <f t="shared" si="103"/>
        <v>#NUM!</v>
      </c>
      <c r="L638" s="52" t="e">
        <f t="shared" si="104"/>
        <v>#NUM!</v>
      </c>
    </row>
    <row r="639" spans="1:12" ht="12.75">
      <c r="A639" s="33">
        <v>6.24999999999991</v>
      </c>
      <c r="B639" s="40" t="e">
        <f t="shared" si="105"/>
        <v>#NUM!</v>
      </c>
      <c r="C639" s="51" t="e">
        <f t="shared" si="106"/>
        <v>#NUM!</v>
      </c>
      <c r="D639" s="51" t="e">
        <f t="shared" si="107"/>
        <v>#NUM!</v>
      </c>
      <c r="E639" s="33">
        <f t="shared" si="108"/>
        <v>0.5974999999999894</v>
      </c>
      <c r="F639" s="52" t="e">
        <f t="shared" si="99"/>
        <v>#NUM!</v>
      </c>
      <c r="G639" s="52" t="e">
        <f t="shared" si="100"/>
        <v>#NUM!</v>
      </c>
      <c r="H639" s="51" t="e">
        <f t="shared" si="101"/>
        <v>#NUM!</v>
      </c>
      <c r="I639" s="15" t="e">
        <f t="shared" si="109"/>
        <v>#NUM!</v>
      </c>
      <c r="J639" s="15" t="e">
        <f t="shared" si="102"/>
        <v>#NUM!</v>
      </c>
      <c r="K639" s="15" t="e">
        <f t="shared" si="103"/>
        <v>#NUM!</v>
      </c>
      <c r="L639" s="52" t="e">
        <f t="shared" si="104"/>
        <v>#NUM!</v>
      </c>
    </row>
    <row r="640" spans="1:12" ht="12.75">
      <c r="A640" s="33">
        <v>6.25999999999991</v>
      </c>
      <c r="B640" s="40" t="e">
        <f t="shared" si="105"/>
        <v>#NUM!</v>
      </c>
      <c r="C640" s="51" t="e">
        <f t="shared" si="106"/>
        <v>#NUM!</v>
      </c>
      <c r="D640" s="51" t="e">
        <f t="shared" si="107"/>
        <v>#NUM!</v>
      </c>
      <c r="E640" s="33">
        <f t="shared" si="108"/>
        <v>0.5979999999999893</v>
      </c>
      <c r="F640" s="52" t="e">
        <f t="shared" si="99"/>
        <v>#NUM!</v>
      </c>
      <c r="G640" s="52" t="e">
        <f t="shared" si="100"/>
        <v>#NUM!</v>
      </c>
      <c r="H640" s="51" t="e">
        <f t="shared" si="101"/>
        <v>#NUM!</v>
      </c>
      <c r="I640" s="15" t="e">
        <f t="shared" si="109"/>
        <v>#NUM!</v>
      </c>
      <c r="J640" s="15" t="e">
        <f t="shared" si="102"/>
        <v>#NUM!</v>
      </c>
      <c r="K640" s="15" t="e">
        <f t="shared" si="103"/>
        <v>#NUM!</v>
      </c>
      <c r="L640" s="52" t="e">
        <f t="shared" si="104"/>
        <v>#NUM!</v>
      </c>
    </row>
    <row r="641" spans="1:12" ht="12.75">
      <c r="A641" s="33">
        <v>6.26999999999991</v>
      </c>
      <c r="B641" s="40" t="e">
        <f t="shared" si="105"/>
        <v>#NUM!</v>
      </c>
      <c r="C641" s="51" t="e">
        <f t="shared" si="106"/>
        <v>#NUM!</v>
      </c>
      <c r="D641" s="51" t="e">
        <f t="shared" si="107"/>
        <v>#NUM!</v>
      </c>
      <c r="E641" s="33">
        <f t="shared" si="108"/>
        <v>0.5984999999999893</v>
      </c>
      <c r="F641" s="52" t="e">
        <f t="shared" si="99"/>
        <v>#NUM!</v>
      </c>
      <c r="G641" s="52" t="e">
        <f t="shared" si="100"/>
        <v>#NUM!</v>
      </c>
      <c r="H641" s="51" t="e">
        <f t="shared" si="101"/>
        <v>#NUM!</v>
      </c>
      <c r="I641" s="15" t="e">
        <f t="shared" si="109"/>
        <v>#NUM!</v>
      </c>
      <c r="J641" s="15" t="e">
        <f t="shared" si="102"/>
        <v>#NUM!</v>
      </c>
      <c r="K641" s="15" t="e">
        <f t="shared" si="103"/>
        <v>#NUM!</v>
      </c>
      <c r="L641" s="52" t="e">
        <f t="shared" si="104"/>
        <v>#NUM!</v>
      </c>
    </row>
    <row r="642" spans="1:12" ht="12.75">
      <c r="A642" s="33">
        <v>6.27999999999991</v>
      </c>
      <c r="B642" s="40" t="e">
        <f t="shared" si="105"/>
        <v>#NUM!</v>
      </c>
      <c r="C642" s="51" t="e">
        <f t="shared" si="106"/>
        <v>#NUM!</v>
      </c>
      <c r="D642" s="51" t="e">
        <f t="shared" si="107"/>
        <v>#NUM!</v>
      </c>
      <c r="E642" s="33">
        <f t="shared" si="108"/>
        <v>0.5989999999999892</v>
      </c>
      <c r="F642" s="52" t="e">
        <f t="shared" si="99"/>
        <v>#NUM!</v>
      </c>
      <c r="G642" s="52" t="e">
        <f t="shared" si="100"/>
        <v>#NUM!</v>
      </c>
      <c r="H642" s="51" t="e">
        <f t="shared" si="101"/>
        <v>#NUM!</v>
      </c>
      <c r="I642" s="15" t="e">
        <f t="shared" si="109"/>
        <v>#NUM!</v>
      </c>
      <c r="J642" s="15" t="e">
        <f t="shared" si="102"/>
        <v>#NUM!</v>
      </c>
      <c r="K642" s="15" t="e">
        <f t="shared" si="103"/>
        <v>#NUM!</v>
      </c>
      <c r="L642" s="52" t="e">
        <f t="shared" si="104"/>
        <v>#NUM!</v>
      </c>
    </row>
    <row r="643" spans="1:12" ht="12.75">
      <c r="A643" s="33">
        <v>6.289999999999909</v>
      </c>
      <c r="B643" s="40" t="e">
        <f t="shared" si="105"/>
        <v>#NUM!</v>
      </c>
      <c r="C643" s="51" t="e">
        <f t="shared" si="106"/>
        <v>#NUM!</v>
      </c>
      <c r="D643" s="51" t="e">
        <f t="shared" si="107"/>
        <v>#NUM!</v>
      </c>
      <c r="E643" s="33">
        <f t="shared" si="108"/>
        <v>0.5994999999999892</v>
      </c>
      <c r="F643" s="52" t="e">
        <f t="shared" si="99"/>
        <v>#NUM!</v>
      </c>
      <c r="G643" s="52" t="e">
        <f t="shared" si="100"/>
        <v>#NUM!</v>
      </c>
      <c r="H643" s="51" t="e">
        <f t="shared" si="101"/>
        <v>#NUM!</v>
      </c>
      <c r="I643" s="15" t="e">
        <f t="shared" si="109"/>
        <v>#NUM!</v>
      </c>
      <c r="J643" s="15" t="e">
        <f t="shared" si="102"/>
        <v>#NUM!</v>
      </c>
      <c r="K643" s="15" t="e">
        <f t="shared" si="103"/>
        <v>#NUM!</v>
      </c>
      <c r="L643" s="52" t="e">
        <f t="shared" si="104"/>
        <v>#NUM!</v>
      </c>
    </row>
    <row r="644" spans="1:12" ht="12.75">
      <c r="A644" s="33">
        <v>6.299999999999909</v>
      </c>
      <c r="B644" s="40" t="e">
        <f t="shared" si="105"/>
        <v>#NUM!</v>
      </c>
      <c r="C644" s="51" t="e">
        <f t="shared" si="106"/>
        <v>#NUM!</v>
      </c>
      <c r="D644" s="51" t="e">
        <f t="shared" si="107"/>
        <v>#NUM!</v>
      </c>
      <c r="E644" s="33">
        <f t="shared" si="108"/>
        <v>0.5999999999999891</v>
      </c>
      <c r="F644" s="52" t="e">
        <f t="shared" si="99"/>
        <v>#NUM!</v>
      </c>
      <c r="G644" s="52" t="e">
        <f t="shared" si="100"/>
        <v>#NUM!</v>
      </c>
      <c r="H644" s="51" t="e">
        <f t="shared" si="101"/>
        <v>#NUM!</v>
      </c>
      <c r="I644" s="15" t="e">
        <f t="shared" si="109"/>
        <v>#NUM!</v>
      </c>
      <c r="J644" s="15" t="e">
        <f t="shared" si="102"/>
        <v>#NUM!</v>
      </c>
      <c r="K644" s="15" t="e">
        <f t="shared" si="103"/>
        <v>#NUM!</v>
      </c>
      <c r="L644" s="52" t="e">
        <f t="shared" si="104"/>
        <v>#NUM!</v>
      </c>
    </row>
    <row r="645" spans="1:12" ht="12.75">
      <c r="A645" s="33">
        <v>6.309999999999909</v>
      </c>
      <c r="B645" s="40" t="e">
        <f t="shared" si="105"/>
        <v>#NUM!</v>
      </c>
      <c r="C645" s="51" t="e">
        <f t="shared" si="106"/>
        <v>#NUM!</v>
      </c>
      <c r="D645" s="51" t="e">
        <f t="shared" si="107"/>
        <v>#NUM!</v>
      </c>
      <c r="E645" s="33">
        <f t="shared" si="108"/>
        <v>0.600499999999989</v>
      </c>
      <c r="F645" s="52" t="e">
        <f t="shared" si="99"/>
        <v>#NUM!</v>
      </c>
      <c r="G645" s="52" t="e">
        <f t="shared" si="100"/>
        <v>#NUM!</v>
      </c>
      <c r="H645" s="51" t="e">
        <f t="shared" si="101"/>
        <v>#NUM!</v>
      </c>
      <c r="I645" s="15" t="e">
        <f t="shared" si="109"/>
        <v>#NUM!</v>
      </c>
      <c r="J645" s="15" t="e">
        <f t="shared" si="102"/>
        <v>#NUM!</v>
      </c>
      <c r="K645" s="15" t="e">
        <f t="shared" si="103"/>
        <v>#NUM!</v>
      </c>
      <c r="L645" s="52" t="e">
        <f t="shared" si="104"/>
        <v>#NUM!</v>
      </c>
    </row>
    <row r="646" spans="1:12" ht="12.75">
      <c r="A646" s="33">
        <v>6.319999999999909</v>
      </c>
      <c r="B646" s="40" t="e">
        <f t="shared" si="105"/>
        <v>#NUM!</v>
      </c>
      <c r="C646" s="51" t="e">
        <f t="shared" si="106"/>
        <v>#NUM!</v>
      </c>
      <c r="D646" s="51" t="e">
        <f t="shared" si="107"/>
        <v>#NUM!</v>
      </c>
      <c r="E646" s="33">
        <f t="shared" si="108"/>
        <v>0.600999999999989</v>
      </c>
      <c r="F646" s="52" t="e">
        <f t="shared" si="99"/>
        <v>#NUM!</v>
      </c>
      <c r="G646" s="52" t="e">
        <f t="shared" si="100"/>
        <v>#NUM!</v>
      </c>
      <c r="H646" s="51" t="e">
        <f t="shared" si="101"/>
        <v>#NUM!</v>
      </c>
      <c r="I646" s="15" t="e">
        <f t="shared" si="109"/>
        <v>#NUM!</v>
      </c>
      <c r="J646" s="15" t="e">
        <f t="shared" si="102"/>
        <v>#NUM!</v>
      </c>
      <c r="K646" s="15" t="e">
        <f t="shared" si="103"/>
        <v>#NUM!</v>
      </c>
      <c r="L646" s="52" t="e">
        <f t="shared" si="104"/>
        <v>#NUM!</v>
      </c>
    </row>
    <row r="647" spans="1:12" ht="12.75">
      <c r="A647" s="33">
        <v>6.329999999999909</v>
      </c>
      <c r="B647" s="40" t="e">
        <f t="shared" si="105"/>
        <v>#NUM!</v>
      </c>
      <c r="C647" s="51" t="e">
        <f t="shared" si="106"/>
        <v>#NUM!</v>
      </c>
      <c r="D647" s="51" t="e">
        <f t="shared" si="107"/>
        <v>#NUM!</v>
      </c>
      <c r="E647" s="33">
        <f t="shared" si="108"/>
        <v>0.6014999999999889</v>
      </c>
      <c r="F647" s="52" t="e">
        <f t="shared" si="99"/>
        <v>#NUM!</v>
      </c>
      <c r="G647" s="52" t="e">
        <f t="shared" si="100"/>
        <v>#NUM!</v>
      </c>
      <c r="H647" s="51" t="e">
        <f t="shared" si="101"/>
        <v>#NUM!</v>
      </c>
      <c r="I647" s="15" t="e">
        <f t="shared" si="109"/>
        <v>#NUM!</v>
      </c>
      <c r="J647" s="15" t="e">
        <f t="shared" si="102"/>
        <v>#NUM!</v>
      </c>
      <c r="K647" s="15" t="e">
        <f t="shared" si="103"/>
        <v>#NUM!</v>
      </c>
      <c r="L647" s="52" t="e">
        <f t="shared" si="104"/>
        <v>#NUM!</v>
      </c>
    </row>
    <row r="648" spans="1:12" ht="12.75">
      <c r="A648" s="33">
        <v>6.339999999999908</v>
      </c>
      <c r="B648" s="40" t="e">
        <f t="shared" si="105"/>
        <v>#NUM!</v>
      </c>
      <c r="C648" s="51" t="e">
        <f t="shared" si="106"/>
        <v>#NUM!</v>
      </c>
      <c r="D648" s="51" t="e">
        <f t="shared" si="107"/>
        <v>#NUM!</v>
      </c>
      <c r="E648" s="33">
        <f t="shared" si="108"/>
        <v>0.6019999999999889</v>
      </c>
      <c r="F648" s="52" t="e">
        <f t="shared" si="99"/>
        <v>#NUM!</v>
      </c>
      <c r="G648" s="52" t="e">
        <f t="shared" si="100"/>
        <v>#NUM!</v>
      </c>
      <c r="H648" s="51" t="e">
        <f t="shared" si="101"/>
        <v>#NUM!</v>
      </c>
      <c r="I648" s="15" t="e">
        <f t="shared" si="109"/>
        <v>#NUM!</v>
      </c>
      <c r="J648" s="15" t="e">
        <f t="shared" si="102"/>
        <v>#NUM!</v>
      </c>
      <c r="K648" s="15" t="e">
        <f t="shared" si="103"/>
        <v>#NUM!</v>
      </c>
      <c r="L648" s="52" t="e">
        <f t="shared" si="104"/>
        <v>#NUM!</v>
      </c>
    </row>
    <row r="649" spans="1:12" ht="12.75">
      <c r="A649" s="33">
        <v>6.349999999999908</v>
      </c>
      <c r="B649" s="40" t="e">
        <f t="shared" si="105"/>
        <v>#NUM!</v>
      </c>
      <c r="C649" s="51" t="e">
        <f t="shared" si="106"/>
        <v>#NUM!</v>
      </c>
      <c r="D649" s="51" t="e">
        <f t="shared" si="107"/>
        <v>#NUM!</v>
      </c>
      <c r="E649" s="33">
        <f t="shared" si="108"/>
        <v>0.6024999999999888</v>
      </c>
      <c r="F649" s="52" t="e">
        <f t="shared" si="99"/>
        <v>#NUM!</v>
      </c>
      <c r="G649" s="52" t="e">
        <f t="shared" si="100"/>
        <v>#NUM!</v>
      </c>
      <c r="H649" s="51" t="e">
        <f t="shared" si="101"/>
        <v>#NUM!</v>
      </c>
      <c r="I649" s="15" t="e">
        <f t="shared" si="109"/>
        <v>#NUM!</v>
      </c>
      <c r="J649" s="15" t="e">
        <f t="shared" si="102"/>
        <v>#NUM!</v>
      </c>
      <c r="K649" s="15" t="e">
        <f t="shared" si="103"/>
        <v>#NUM!</v>
      </c>
      <c r="L649" s="52" t="e">
        <f t="shared" si="104"/>
        <v>#NUM!</v>
      </c>
    </row>
    <row r="650" spans="1:12" ht="12.75">
      <c r="A650" s="33">
        <v>6.359999999999908</v>
      </c>
      <c r="B650" s="40" t="e">
        <f t="shared" si="105"/>
        <v>#NUM!</v>
      </c>
      <c r="C650" s="51" t="e">
        <f t="shared" si="106"/>
        <v>#NUM!</v>
      </c>
      <c r="D650" s="51" t="e">
        <f t="shared" si="107"/>
        <v>#NUM!</v>
      </c>
      <c r="E650" s="33">
        <f t="shared" si="108"/>
        <v>0.6029999999999888</v>
      </c>
      <c r="F650" s="52" t="e">
        <f t="shared" si="99"/>
        <v>#NUM!</v>
      </c>
      <c r="G650" s="52" t="e">
        <f t="shared" si="100"/>
        <v>#NUM!</v>
      </c>
      <c r="H650" s="51" t="e">
        <f t="shared" si="101"/>
        <v>#NUM!</v>
      </c>
      <c r="I650" s="15" t="e">
        <f t="shared" si="109"/>
        <v>#NUM!</v>
      </c>
      <c r="J650" s="15" t="e">
        <f t="shared" si="102"/>
        <v>#NUM!</v>
      </c>
      <c r="K650" s="15" t="e">
        <f t="shared" si="103"/>
        <v>#NUM!</v>
      </c>
      <c r="L650" s="52" t="e">
        <f t="shared" si="104"/>
        <v>#NUM!</v>
      </c>
    </row>
    <row r="651" spans="1:12" ht="12.75">
      <c r="A651" s="33">
        <v>6.369999999999908</v>
      </c>
      <c r="B651" s="40" t="e">
        <f t="shared" si="105"/>
        <v>#NUM!</v>
      </c>
      <c r="C651" s="51" t="e">
        <f t="shared" si="106"/>
        <v>#NUM!</v>
      </c>
      <c r="D651" s="51" t="e">
        <f t="shared" si="107"/>
        <v>#NUM!</v>
      </c>
      <c r="E651" s="33">
        <f t="shared" si="108"/>
        <v>0.6034999999999887</v>
      </c>
      <c r="F651" s="52" t="e">
        <f t="shared" si="99"/>
        <v>#NUM!</v>
      </c>
      <c r="G651" s="52" t="e">
        <f t="shared" si="100"/>
        <v>#NUM!</v>
      </c>
      <c r="H651" s="51" t="e">
        <f t="shared" si="101"/>
        <v>#NUM!</v>
      </c>
      <c r="I651" s="15" t="e">
        <f t="shared" si="109"/>
        <v>#NUM!</v>
      </c>
      <c r="J651" s="15" t="e">
        <f t="shared" si="102"/>
        <v>#NUM!</v>
      </c>
      <c r="K651" s="15" t="e">
        <f t="shared" si="103"/>
        <v>#NUM!</v>
      </c>
      <c r="L651" s="52" t="e">
        <f t="shared" si="104"/>
        <v>#NUM!</v>
      </c>
    </row>
    <row r="652" spans="1:12" ht="12.75">
      <c r="A652" s="33">
        <v>6.3799999999999075</v>
      </c>
      <c r="B652" s="40" t="e">
        <f t="shared" si="105"/>
        <v>#NUM!</v>
      </c>
      <c r="C652" s="51" t="e">
        <f t="shared" si="106"/>
        <v>#NUM!</v>
      </c>
      <c r="D652" s="51" t="e">
        <f t="shared" si="107"/>
        <v>#NUM!</v>
      </c>
      <c r="E652" s="33">
        <f t="shared" si="108"/>
        <v>0.6039999999999887</v>
      </c>
      <c r="F652" s="52" t="e">
        <f t="shared" si="99"/>
        <v>#NUM!</v>
      </c>
      <c r="G652" s="52" t="e">
        <f t="shared" si="100"/>
        <v>#NUM!</v>
      </c>
      <c r="H652" s="51" t="e">
        <f t="shared" si="101"/>
        <v>#NUM!</v>
      </c>
      <c r="I652" s="15" t="e">
        <f t="shared" si="109"/>
        <v>#NUM!</v>
      </c>
      <c r="J652" s="15" t="e">
        <f t="shared" si="102"/>
        <v>#NUM!</v>
      </c>
      <c r="K652" s="15" t="e">
        <f t="shared" si="103"/>
        <v>#NUM!</v>
      </c>
      <c r="L652" s="52" t="e">
        <f t="shared" si="104"/>
        <v>#NUM!</v>
      </c>
    </row>
    <row r="653" spans="1:12" ht="12.75">
      <c r="A653" s="33">
        <v>6.389999999999907</v>
      </c>
      <c r="B653" s="40" t="e">
        <f t="shared" si="105"/>
        <v>#NUM!</v>
      </c>
      <c r="C653" s="51" t="e">
        <f t="shared" si="106"/>
        <v>#NUM!</v>
      </c>
      <c r="D653" s="51" t="e">
        <f t="shared" si="107"/>
        <v>#NUM!</v>
      </c>
      <c r="E653" s="33">
        <f t="shared" si="108"/>
        <v>0.6044999999999886</v>
      </c>
      <c r="F653" s="52" t="e">
        <f t="shared" si="99"/>
        <v>#NUM!</v>
      </c>
      <c r="G653" s="52" t="e">
        <f t="shared" si="100"/>
        <v>#NUM!</v>
      </c>
      <c r="H653" s="51" t="e">
        <f t="shared" si="101"/>
        <v>#NUM!</v>
      </c>
      <c r="I653" s="15" t="e">
        <f t="shared" si="109"/>
        <v>#NUM!</v>
      </c>
      <c r="J653" s="15" t="e">
        <f t="shared" si="102"/>
        <v>#NUM!</v>
      </c>
      <c r="K653" s="15" t="e">
        <f t="shared" si="103"/>
        <v>#NUM!</v>
      </c>
      <c r="L653" s="52" t="e">
        <f t="shared" si="104"/>
        <v>#NUM!</v>
      </c>
    </row>
    <row r="654" spans="1:12" ht="12.75">
      <c r="A654" s="33">
        <v>6.399999999999907</v>
      </c>
      <c r="B654" s="40" t="e">
        <f t="shared" si="105"/>
        <v>#NUM!</v>
      </c>
      <c r="C654" s="51" t="e">
        <f t="shared" si="106"/>
        <v>#NUM!</v>
      </c>
      <c r="D654" s="51" t="e">
        <f t="shared" si="107"/>
        <v>#NUM!</v>
      </c>
      <c r="E654" s="33">
        <f t="shared" si="108"/>
        <v>0.6049999999999885</v>
      </c>
      <c r="F654" s="52" t="e">
        <f aca="true" t="shared" si="110" ref="F654:F717">($H$5*(2*(($H$2/2)^2-(C654/2)^2)+(C654*D654))/(E654/2)^2)</f>
        <v>#NUM!</v>
      </c>
      <c r="G654" s="52" t="e">
        <f aca="true" t="shared" si="111" ref="G654:G717">3.1416*B654*(E654/2)^2</f>
        <v>#NUM!</v>
      </c>
      <c r="H654" s="51" t="e">
        <f aca="true" t="shared" si="112" ref="H654:H717">$D$4*B654^$D$5</f>
        <v>#NUM!</v>
      </c>
      <c r="I654" s="15" t="e">
        <f t="shared" si="109"/>
        <v>#NUM!</v>
      </c>
      <c r="J654" s="15" t="e">
        <f aca="true" t="shared" si="113" ref="J654:J717">I654*4.45</f>
        <v>#NUM!</v>
      </c>
      <c r="K654" s="15" t="e">
        <f aca="true" t="shared" si="114" ref="K654:K717">J654*$H$8</f>
        <v>#NUM!</v>
      </c>
      <c r="L654" s="52" t="e">
        <f aca="true" t="shared" si="115" ref="L654:L717">G654*$H$8</f>
        <v>#NUM!</v>
      </c>
    </row>
    <row r="655" spans="1:12" ht="12.75">
      <c r="A655" s="33">
        <v>6.409999999999907</v>
      </c>
      <c r="B655" s="40" t="e">
        <f aca="true" t="shared" si="116" ref="B655:B718">F655*$D$2*$D$3*H654</f>
        <v>#NUM!</v>
      </c>
      <c r="C655" s="51" t="e">
        <f aca="true" t="shared" si="117" ref="C655:C718">C654+0.01*(2*H654)</f>
        <v>#NUM!</v>
      </c>
      <c r="D655" s="51" t="e">
        <f aca="true" t="shared" si="118" ref="D655:D718">D654-0.01*(2*H654)</f>
        <v>#NUM!</v>
      </c>
      <c r="E655" s="33">
        <f aca="true" t="shared" si="119" ref="E655:E718">E654+(0.01*$H$7)</f>
        <v>0.6054999999999885</v>
      </c>
      <c r="F655" s="52" t="e">
        <f t="shared" si="110"/>
        <v>#NUM!</v>
      </c>
      <c r="G655" s="52" t="e">
        <f t="shared" si="111"/>
        <v>#NUM!</v>
      </c>
      <c r="H655" s="51" t="e">
        <f t="shared" si="112"/>
        <v>#NUM!</v>
      </c>
      <c r="I655" s="15" t="e">
        <f aca="true" t="shared" si="120" ref="I655:I718">G655*0.01+I654</f>
        <v>#NUM!</v>
      </c>
      <c r="J655" s="15" t="e">
        <f t="shared" si="113"/>
        <v>#NUM!</v>
      </c>
      <c r="K655" s="15" t="e">
        <f t="shared" si="114"/>
        <v>#NUM!</v>
      </c>
      <c r="L655" s="52" t="e">
        <f t="shared" si="115"/>
        <v>#NUM!</v>
      </c>
    </row>
    <row r="656" spans="1:12" ht="12.75">
      <c r="A656" s="33">
        <v>6.419999999999907</v>
      </c>
      <c r="B656" s="40" t="e">
        <f t="shared" si="116"/>
        <v>#NUM!</v>
      </c>
      <c r="C656" s="51" t="e">
        <f t="shared" si="117"/>
        <v>#NUM!</v>
      </c>
      <c r="D656" s="51" t="e">
        <f t="shared" si="118"/>
        <v>#NUM!</v>
      </c>
      <c r="E656" s="33">
        <f t="shared" si="119"/>
        <v>0.6059999999999884</v>
      </c>
      <c r="F656" s="52" t="e">
        <f t="shared" si="110"/>
        <v>#NUM!</v>
      </c>
      <c r="G656" s="52" t="e">
        <f t="shared" si="111"/>
        <v>#NUM!</v>
      </c>
      <c r="H656" s="51" t="e">
        <f t="shared" si="112"/>
        <v>#NUM!</v>
      </c>
      <c r="I656" s="15" t="e">
        <f t="shared" si="120"/>
        <v>#NUM!</v>
      </c>
      <c r="J656" s="15" t="e">
        <f t="shared" si="113"/>
        <v>#NUM!</v>
      </c>
      <c r="K656" s="15" t="e">
        <f t="shared" si="114"/>
        <v>#NUM!</v>
      </c>
      <c r="L656" s="52" t="e">
        <f t="shared" si="115"/>
        <v>#NUM!</v>
      </c>
    </row>
    <row r="657" spans="1:12" ht="12.75">
      <c r="A657" s="33">
        <v>6.4299999999999065</v>
      </c>
      <c r="B657" s="40" t="e">
        <f t="shared" si="116"/>
        <v>#NUM!</v>
      </c>
      <c r="C657" s="51" t="e">
        <f t="shared" si="117"/>
        <v>#NUM!</v>
      </c>
      <c r="D657" s="51" t="e">
        <f t="shared" si="118"/>
        <v>#NUM!</v>
      </c>
      <c r="E657" s="33">
        <f t="shared" si="119"/>
        <v>0.6064999999999884</v>
      </c>
      <c r="F657" s="52" t="e">
        <f t="shared" si="110"/>
        <v>#NUM!</v>
      </c>
      <c r="G657" s="52" t="e">
        <f t="shared" si="111"/>
        <v>#NUM!</v>
      </c>
      <c r="H657" s="51" t="e">
        <f t="shared" si="112"/>
        <v>#NUM!</v>
      </c>
      <c r="I657" s="15" t="e">
        <f t="shared" si="120"/>
        <v>#NUM!</v>
      </c>
      <c r="J657" s="15" t="e">
        <f t="shared" si="113"/>
        <v>#NUM!</v>
      </c>
      <c r="K657" s="15" t="e">
        <f t="shared" si="114"/>
        <v>#NUM!</v>
      </c>
      <c r="L657" s="52" t="e">
        <f t="shared" si="115"/>
        <v>#NUM!</v>
      </c>
    </row>
    <row r="658" spans="1:12" ht="12.75">
      <c r="A658" s="33">
        <v>6.439999999999906</v>
      </c>
      <c r="B658" s="40" t="e">
        <f t="shared" si="116"/>
        <v>#NUM!</v>
      </c>
      <c r="C658" s="51" t="e">
        <f t="shared" si="117"/>
        <v>#NUM!</v>
      </c>
      <c r="D658" s="51" t="e">
        <f t="shared" si="118"/>
        <v>#NUM!</v>
      </c>
      <c r="E658" s="33">
        <f t="shared" si="119"/>
        <v>0.6069999999999883</v>
      </c>
      <c r="F658" s="52" t="e">
        <f t="shared" si="110"/>
        <v>#NUM!</v>
      </c>
      <c r="G658" s="52" t="e">
        <f t="shared" si="111"/>
        <v>#NUM!</v>
      </c>
      <c r="H658" s="51" t="e">
        <f t="shared" si="112"/>
        <v>#NUM!</v>
      </c>
      <c r="I658" s="15" t="e">
        <f t="shared" si="120"/>
        <v>#NUM!</v>
      </c>
      <c r="J658" s="15" t="e">
        <f t="shared" si="113"/>
        <v>#NUM!</v>
      </c>
      <c r="K658" s="15" t="e">
        <f t="shared" si="114"/>
        <v>#NUM!</v>
      </c>
      <c r="L658" s="52" t="e">
        <f t="shared" si="115"/>
        <v>#NUM!</v>
      </c>
    </row>
    <row r="659" spans="1:12" ht="12.75">
      <c r="A659" s="33">
        <v>6.449999999999906</v>
      </c>
      <c r="B659" s="40" t="e">
        <f t="shared" si="116"/>
        <v>#NUM!</v>
      </c>
      <c r="C659" s="51" t="e">
        <f t="shared" si="117"/>
        <v>#NUM!</v>
      </c>
      <c r="D659" s="51" t="e">
        <f t="shared" si="118"/>
        <v>#NUM!</v>
      </c>
      <c r="E659" s="33">
        <f t="shared" si="119"/>
        <v>0.6074999999999883</v>
      </c>
      <c r="F659" s="52" t="e">
        <f t="shared" si="110"/>
        <v>#NUM!</v>
      </c>
      <c r="G659" s="52" t="e">
        <f t="shared" si="111"/>
        <v>#NUM!</v>
      </c>
      <c r="H659" s="51" t="e">
        <f t="shared" si="112"/>
        <v>#NUM!</v>
      </c>
      <c r="I659" s="15" t="e">
        <f t="shared" si="120"/>
        <v>#NUM!</v>
      </c>
      <c r="J659" s="15" t="e">
        <f t="shared" si="113"/>
        <v>#NUM!</v>
      </c>
      <c r="K659" s="15" t="e">
        <f t="shared" si="114"/>
        <v>#NUM!</v>
      </c>
      <c r="L659" s="52" t="e">
        <f t="shared" si="115"/>
        <v>#NUM!</v>
      </c>
    </row>
    <row r="660" spans="1:12" ht="12.75">
      <c r="A660" s="33">
        <v>6.459999999999906</v>
      </c>
      <c r="B660" s="40" t="e">
        <f t="shared" si="116"/>
        <v>#NUM!</v>
      </c>
      <c r="C660" s="51" t="e">
        <f t="shared" si="117"/>
        <v>#NUM!</v>
      </c>
      <c r="D660" s="51" t="e">
        <f t="shared" si="118"/>
        <v>#NUM!</v>
      </c>
      <c r="E660" s="33">
        <f t="shared" si="119"/>
        <v>0.6079999999999882</v>
      </c>
      <c r="F660" s="52" t="e">
        <f t="shared" si="110"/>
        <v>#NUM!</v>
      </c>
      <c r="G660" s="52" t="e">
        <f t="shared" si="111"/>
        <v>#NUM!</v>
      </c>
      <c r="H660" s="51" t="e">
        <f t="shared" si="112"/>
        <v>#NUM!</v>
      </c>
      <c r="I660" s="15" t="e">
        <f t="shared" si="120"/>
        <v>#NUM!</v>
      </c>
      <c r="J660" s="15" t="e">
        <f t="shared" si="113"/>
        <v>#NUM!</v>
      </c>
      <c r="K660" s="15" t="e">
        <f t="shared" si="114"/>
        <v>#NUM!</v>
      </c>
      <c r="L660" s="52" t="e">
        <f t="shared" si="115"/>
        <v>#NUM!</v>
      </c>
    </row>
    <row r="661" spans="1:12" ht="12.75">
      <c r="A661" s="33">
        <v>6.469999999999906</v>
      </c>
      <c r="B661" s="40" t="e">
        <f t="shared" si="116"/>
        <v>#NUM!</v>
      </c>
      <c r="C661" s="51" t="e">
        <f t="shared" si="117"/>
        <v>#NUM!</v>
      </c>
      <c r="D661" s="51" t="e">
        <f t="shared" si="118"/>
        <v>#NUM!</v>
      </c>
      <c r="E661" s="33">
        <f t="shared" si="119"/>
        <v>0.6084999999999882</v>
      </c>
      <c r="F661" s="52" t="e">
        <f t="shared" si="110"/>
        <v>#NUM!</v>
      </c>
      <c r="G661" s="52" t="e">
        <f t="shared" si="111"/>
        <v>#NUM!</v>
      </c>
      <c r="H661" s="51" t="e">
        <f t="shared" si="112"/>
        <v>#NUM!</v>
      </c>
      <c r="I661" s="15" t="e">
        <f t="shared" si="120"/>
        <v>#NUM!</v>
      </c>
      <c r="J661" s="15" t="e">
        <f t="shared" si="113"/>
        <v>#NUM!</v>
      </c>
      <c r="K661" s="15" t="e">
        <f t="shared" si="114"/>
        <v>#NUM!</v>
      </c>
      <c r="L661" s="52" t="e">
        <f t="shared" si="115"/>
        <v>#NUM!</v>
      </c>
    </row>
    <row r="662" spans="1:12" ht="12.75">
      <c r="A662" s="33">
        <v>6.479999999999905</v>
      </c>
      <c r="B662" s="40" t="e">
        <f t="shared" si="116"/>
        <v>#NUM!</v>
      </c>
      <c r="C662" s="51" t="e">
        <f t="shared" si="117"/>
        <v>#NUM!</v>
      </c>
      <c r="D662" s="51" t="e">
        <f t="shared" si="118"/>
        <v>#NUM!</v>
      </c>
      <c r="E662" s="33">
        <f t="shared" si="119"/>
        <v>0.6089999999999881</v>
      </c>
      <c r="F662" s="52" t="e">
        <f t="shared" si="110"/>
        <v>#NUM!</v>
      </c>
      <c r="G662" s="52" t="e">
        <f t="shared" si="111"/>
        <v>#NUM!</v>
      </c>
      <c r="H662" s="51" t="e">
        <f t="shared" si="112"/>
        <v>#NUM!</v>
      </c>
      <c r="I662" s="15" t="e">
        <f t="shared" si="120"/>
        <v>#NUM!</v>
      </c>
      <c r="J662" s="15" t="e">
        <f t="shared" si="113"/>
        <v>#NUM!</v>
      </c>
      <c r="K662" s="15" t="e">
        <f t="shared" si="114"/>
        <v>#NUM!</v>
      </c>
      <c r="L662" s="52" t="e">
        <f t="shared" si="115"/>
        <v>#NUM!</v>
      </c>
    </row>
    <row r="663" spans="1:12" ht="12.75">
      <c r="A663" s="33">
        <v>6.489999999999905</v>
      </c>
      <c r="B663" s="40" t="e">
        <f t="shared" si="116"/>
        <v>#NUM!</v>
      </c>
      <c r="C663" s="51" t="e">
        <f t="shared" si="117"/>
        <v>#NUM!</v>
      </c>
      <c r="D663" s="51" t="e">
        <f t="shared" si="118"/>
        <v>#NUM!</v>
      </c>
      <c r="E663" s="33">
        <f t="shared" si="119"/>
        <v>0.609499999999988</v>
      </c>
      <c r="F663" s="52" t="e">
        <f t="shared" si="110"/>
        <v>#NUM!</v>
      </c>
      <c r="G663" s="52" t="e">
        <f t="shared" si="111"/>
        <v>#NUM!</v>
      </c>
      <c r="H663" s="51" t="e">
        <f t="shared" si="112"/>
        <v>#NUM!</v>
      </c>
      <c r="I663" s="15" t="e">
        <f t="shared" si="120"/>
        <v>#NUM!</v>
      </c>
      <c r="J663" s="15" t="e">
        <f t="shared" si="113"/>
        <v>#NUM!</v>
      </c>
      <c r="K663" s="15" t="e">
        <f t="shared" si="114"/>
        <v>#NUM!</v>
      </c>
      <c r="L663" s="52" t="e">
        <f t="shared" si="115"/>
        <v>#NUM!</v>
      </c>
    </row>
    <row r="664" spans="1:12" ht="12.75">
      <c r="A664" s="33">
        <v>6.499999999999905</v>
      </c>
      <c r="B664" s="40" t="e">
        <f t="shared" si="116"/>
        <v>#NUM!</v>
      </c>
      <c r="C664" s="51" t="e">
        <f t="shared" si="117"/>
        <v>#NUM!</v>
      </c>
      <c r="D664" s="51" t="e">
        <f t="shared" si="118"/>
        <v>#NUM!</v>
      </c>
      <c r="E664" s="33">
        <f t="shared" si="119"/>
        <v>0.609999999999988</v>
      </c>
      <c r="F664" s="52" t="e">
        <f t="shared" si="110"/>
        <v>#NUM!</v>
      </c>
      <c r="G664" s="52" t="e">
        <f t="shared" si="111"/>
        <v>#NUM!</v>
      </c>
      <c r="H664" s="51" t="e">
        <f t="shared" si="112"/>
        <v>#NUM!</v>
      </c>
      <c r="I664" s="15" t="e">
        <f t="shared" si="120"/>
        <v>#NUM!</v>
      </c>
      <c r="J664" s="15" t="e">
        <f t="shared" si="113"/>
        <v>#NUM!</v>
      </c>
      <c r="K664" s="15" t="e">
        <f t="shared" si="114"/>
        <v>#NUM!</v>
      </c>
      <c r="L664" s="52" t="e">
        <f t="shared" si="115"/>
        <v>#NUM!</v>
      </c>
    </row>
    <row r="665" spans="1:12" ht="12.75">
      <c r="A665" s="33">
        <v>6.509999999999905</v>
      </c>
      <c r="B665" s="40" t="e">
        <f t="shared" si="116"/>
        <v>#NUM!</v>
      </c>
      <c r="C665" s="51" t="e">
        <f t="shared" si="117"/>
        <v>#NUM!</v>
      </c>
      <c r="D665" s="51" t="e">
        <f t="shared" si="118"/>
        <v>#NUM!</v>
      </c>
      <c r="E665" s="33">
        <f t="shared" si="119"/>
        <v>0.6104999999999879</v>
      </c>
      <c r="F665" s="52" t="e">
        <f t="shared" si="110"/>
        <v>#NUM!</v>
      </c>
      <c r="G665" s="52" t="e">
        <f t="shared" si="111"/>
        <v>#NUM!</v>
      </c>
      <c r="H665" s="51" t="e">
        <f t="shared" si="112"/>
        <v>#NUM!</v>
      </c>
      <c r="I665" s="15" t="e">
        <f t="shared" si="120"/>
        <v>#NUM!</v>
      </c>
      <c r="J665" s="15" t="e">
        <f t="shared" si="113"/>
        <v>#NUM!</v>
      </c>
      <c r="K665" s="15" t="e">
        <f t="shared" si="114"/>
        <v>#NUM!</v>
      </c>
      <c r="L665" s="52" t="e">
        <f t="shared" si="115"/>
        <v>#NUM!</v>
      </c>
    </row>
    <row r="666" spans="1:12" ht="12.75">
      <c r="A666" s="33">
        <v>6.5199999999999045</v>
      </c>
      <c r="B666" s="40" t="e">
        <f t="shared" si="116"/>
        <v>#NUM!</v>
      </c>
      <c r="C666" s="51" t="e">
        <f t="shared" si="117"/>
        <v>#NUM!</v>
      </c>
      <c r="D666" s="51" t="e">
        <f t="shared" si="118"/>
        <v>#NUM!</v>
      </c>
      <c r="E666" s="33">
        <f t="shared" si="119"/>
        <v>0.6109999999999879</v>
      </c>
      <c r="F666" s="52" t="e">
        <f t="shared" si="110"/>
        <v>#NUM!</v>
      </c>
      <c r="G666" s="52" t="e">
        <f t="shared" si="111"/>
        <v>#NUM!</v>
      </c>
      <c r="H666" s="51" t="e">
        <f t="shared" si="112"/>
        <v>#NUM!</v>
      </c>
      <c r="I666" s="15" t="e">
        <f t="shared" si="120"/>
        <v>#NUM!</v>
      </c>
      <c r="J666" s="15" t="e">
        <f t="shared" si="113"/>
        <v>#NUM!</v>
      </c>
      <c r="K666" s="15" t="e">
        <f t="shared" si="114"/>
        <v>#NUM!</v>
      </c>
      <c r="L666" s="52" t="e">
        <f t="shared" si="115"/>
        <v>#NUM!</v>
      </c>
    </row>
    <row r="667" spans="1:12" ht="12.75">
      <c r="A667" s="33">
        <v>6.529999999999904</v>
      </c>
      <c r="B667" s="40" t="e">
        <f t="shared" si="116"/>
        <v>#NUM!</v>
      </c>
      <c r="C667" s="51" t="e">
        <f t="shared" si="117"/>
        <v>#NUM!</v>
      </c>
      <c r="D667" s="51" t="e">
        <f t="shared" si="118"/>
        <v>#NUM!</v>
      </c>
      <c r="E667" s="33">
        <f t="shared" si="119"/>
        <v>0.6114999999999878</v>
      </c>
      <c r="F667" s="52" t="e">
        <f t="shared" si="110"/>
        <v>#NUM!</v>
      </c>
      <c r="G667" s="52" t="e">
        <f t="shared" si="111"/>
        <v>#NUM!</v>
      </c>
      <c r="H667" s="51" t="e">
        <f t="shared" si="112"/>
        <v>#NUM!</v>
      </c>
      <c r="I667" s="15" t="e">
        <f t="shared" si="120"/>
        <v>#NUM!</v>
      </c>
      <c r="J667" s="15" t="e">
        <f t="shared" si="113"/>
        <v>#NUM!</v>
      </c>
      <c r="K667" s="15" t="e">
        <f t="shared" si="114"/>
        <v>#NUM!</v>
      </c>
      <c r="L667" s="52" t="e">
        <f t="shared" si="115"/>
        <v>#NUM!</v>
      </c>
    </row>
    <row r="668" spans="1:12" ht="12.75">
      <c r="A668" s="33">
        <v>6.539999999999904</v>
      </c>
      <c r="B668" s="40" t="e">
        <f t="shared" si="116"/>
        <v>#NUM!</v>
      </c>
      <c r="C668" s="51" t="e">
        <f t="shared" si="117"/>
        <v>#NUM!</v>
      </c>
      <c r="D668" s="51" t="e">
        <f t="shared" si="118"/>
        <v>#NUM!</v>
      </c>
      <c r="E668" s="33">
        <f t="shared" si="119"/>
        <v>0.6119999999999878</v>
      </c>
      <c r="F668" s="52" t="e">
        <f t="shared" si="110"/>
        <v>#NUM!</v>
      </c>
      <c r="G668" s="52" t="e">
        <f t="shared" si="111"/>
        <v>#NUM!</v>
      </c>
      <c r="H668" s="51" t="e">
        <f t="shared" si="112"/>
        <v>#NUM!</v>
      </c>
      <c r="I668" s="15" t="e">
        <f t="shared" si="120"/>
        <v>#NUM!</v>
      </c>
      <c r="J668" s="15" t="e">
        <f t="shared" si="113"/>
        <v>#NUM!</v>
      </c>
      <c r="K668" s="15" t="e">
        <f t="shared" si="114"/>
        <v>#NUM!</v>
      </c>
      <c r="L668" s="52" t="e">
        <f t="shared" si="115"/>
        <v>#NUM!</v>
      </c>
    </row>
    <row r="669" spans="1:12" ht="12.75">
      <c r="A669" s="33">
        <v>6.549999999999904</v>
      </c>
      <c r="B669" s="40" t="e">
        <f t="shared" si="116"/>
        <v>#NUM!</v>
      </c>
      <c r="C669" s="51" t="e">
        <f t="shared" si="117"/>
        <v>#NUM!</v>
      </c>
      <c r="D669" s="51" t="e">
        <f t="shared" si="118"/>
        <v>#NUM!</v>
      </c>
      <c r="E669" s="33">
        <f t="shared" si="119"/>
        <v>0.6124999999999877</v>
      </c>
      <c r="F669" s="52" t="e">
        <f t="shared" si="110"/>
        <v>#NUM!</v>
      </c>
      <c r="G669" s="52" t="e">
        <f t="shared" si="111"/>
        <v>#NUM!</v>
      </c>
      <c r="H669" s="51" t="e">
        <f t="shared" si="112"/>
        <v>#NUM!</v>
      </c>
      <c r="I669" s="15" t="e">
        <f t="shared" si="120"/>
        <v>#NUM!</v>
      </c>
      <c r="J669" s="15" t="e">
        <f t="shared" si="113"/>
        <v>#NUM!</v>
      </c>
      <c r="K669" s="15" t="e">
        <f t="shared" si="114"/>
        <v>#NUM!</v>
      </c>
      <c r="L669" s="52" t="e">
        <f t="shared" si="115"/>
        <v>#NUM!</v>
      </c>
    </row>
    <row r="670" spans="1:12" ht="12.75">
      <c r="A670" s="33">
        <v>6.559999999999904</v>
      </c>
      <c r="B670" s="40" t="e">
        <f t="shared" si="116"/>
        <v>#NUM!</v>
      </c>
      <c r="C670" s="51" t="e">
        <f t="shared" si="117"/>
        <v>#NUM!</v>
      </c>
      <c r="D670" s="51" t="e">
        <f t="shared" si="118"/>
        <v>#NUM!</v>
      </c>
      <c r="E670" s="33">
        <f t="shared" si="119"/>
        <v>0.6129999999999877</v>
      </c>
      <c r="F670" s="52" t="e">
        <f t="shared" si="110"/>
        <v>#NUM!</v>
      </c>
      <c r="G670" s="52" t="e">
        <f t="shared" si="111"/>
        <v>#NUM!</v>
      </c>
      <c r="H670" s="51" t="e">
        <f t="shared" si="112"/>
        <v>#NUM!</v>
      </c>
      <c r="I670" s="15" t="e">
        <f t="shared" si="120"/>
        <v>#NUM!</v>
      </c>
      <c r="J670" s="15" t="e">
        <f t="shared" si="113"/>
        <v>#NUM!</v>
      </c>
      <c r="K670" s="15" t="e">
        <f t="shared" si="114"/>
        <v>#NUM!</v>
      </c>
      <c r="L670" s="52" t="e">
        <f t="shared" si="115"/>
        <v>#NUM!</v>
      </c>
    </row>
    <row r="671" spans="1:12" ht="12.75">
      <c r="A671" s="33">
        <v>6.5699999999999035</v>
      </c>
      <c r="B671" s="40" t="e">
        <f t="shared" si="116"/>
        <v>#NUM!</v>
      </c>
      <c r="C671" s="51" t="e">
        <f t="shared" si="117"/>
        <v>#NUM!</v>
      </c>
      <c r="D671" s="51" t="e">
        <f t="shared" si="118"/>
        <v>#NUM!</v>
      </c>
      <c r="E671" s="33">
        <f t="shared" si="119"/>
        <v>0.6134999999999876</v>
      </c>
      <c r="F671" s="52" t="e">
        <f t="shared" si="110"/>
        <v>#NUM!</v>
      </c>
      <c r="G671" s="52" t="e">
        <f t="shared" si="111"/>
        <v>#NUM!</v>
      </c>
      <c r="H671" s="51" t="e">
        <f t="shared" si="112"/>
        <v>#NUM!</v>
      </c>
      <c r="I671" s="15" t="e">
        <f t="shared" si="120"/>
        <v>#NUM!</v>
      </c>
      <c r="J671" s="15" t="e">
        <f t="shared" si="113"/>
        <v>#NUM!</v>
      </c>
      <c r="K671" s="15" t="e">
        <f t="shared" si="114"/>
        <v>#NUM!</v>
      </c>
      <c r="L671" s="52" t="e">
        <f t="shared" si="115"/>
        <v>#NUM!</v>
      </c>
    </row>
    <row r="672" spans="1:12" ht="12.75">
      <c r="A672" s="33">
        <v>6.579999999999903</v>
      </c>
      <c r="B672" s="40" t="e">
        <f t="shared" si="116"/>
        <v>#NUM!</v>
      </c>
      <c r="C672" s="51" t="e">
        <f t="shared" si="117"/>
        <v>#NUM!</v>
      </c>
      <c r="D672" s="51" t="e">
        <f t="shared" si="118"/>
        <v>#NUM!</v>
      </c>
      <c r="E672" s="33">
        <f t="shared" si="119"/>
        <v>0.6139999999999876</v>
      </c>
      <c r="F672" s="52" t="e">
        <f t="shared" si="110"/>
        <v>#NUM!</v>
      </c>
      <c r="G672" s="52" t="e">
        <f t="shared" si="111"/>
        <v>#NUM!</v>
      </c>
      <c r="H672" s="51" t="e">
        <f t="shared" si="112"/>
        <v>#NUM!</v>
      </c>
      <c r="I672" s="15" t="e">
        <f t="shared" si="120"/>
        <v>#NUM!</v>
      </c>
      <c r="J672" s="15" t="e">
        <f t="shared" si="113"/>
        <v>#NUM!</v>
      </c>
      <c r="K672" s="15" t="e">
        <f t="shared" si="114"/>
        <v>#NUM!</v>
      </c>
      <c r="L672" s="52" t="e">
        <f t="shared" si="115"/>
        <v>#NUM!</v>
      </c>
    </row>
    <row r="673" spans="1:12" ht="12.75">
      <c r="A673" s="33">
        <v>6.589999999999903</v>
      </c>
      <c r="B673" s="40" t="e">
        <f t="shared" si="116"/>
        <v>#NUM!</v>
      </c>
      <c r="C673" s="51" t="e">
        <f t="shared" si="117"/>
        <v>#NUM!</v>
      </c>
      <c r="D673" s="51" t="e">
        <f t="shared" si="118"/>
        <v>#NUM!</v>
      </c>
      <c r="E673" s="33">
        <f t="shared" si="119"/>
        <v>0.6144999999999875</v>
      </c>
      <c r="F673" s="52" t="e">
        <f t="shared" si="110"/>
        <v>#NUM!</v>
      </c>
      <c r="G673" s="52" t="e">
        <f t="shared" si="111"/>
        <v>#NUM!</v>
      </c>
      <c r="H673" s="51" t="e">
        <f t="shared" si="112"/>
        <v>#NUM!</v>
      </c>
      <c r="I673" s="15" t="e">
        <f t="shared" si="120"/>
        <v>#NUM!</v>
      </c>
      <c r="J673" s="15" t="e">
        <f t="shared" si="113"/>
        <v>#NUM!</v>
      </c>
      <c r="K673" s="15" t="e">
        <f t="shared" si="114"/>
        <v>#NUM!</v>
      </c>
      <c r="L673" s="52" t="e">
        <f t="shared" si="115"/>
        <v>#NUM!</v>
      </c>
    </row>
    <row r="674" spans="1:12" ht="12.75">
      <c r="A674" s="33">
        <v>6.599999999999903</v>
      </c>
      <c r="B674" s="40" t="e">
        <f t="shared" si="116"/>
        <v>#NUM!</v>
      </c>
      <c r="C674" s="51" t="e">
        <f t="shared" si="117"/>
        <v>#NUM!</v>
      </c>
      <c r="D674" s="51" t="e">
        <f t="shared" si="118"/>
        <v>#NUM!</v>
      </c>
      <c r="E674" s="33">
        <f t="shared" si="119"/>
        <v>0.6149999999999874</v>
      </c>
      <c r="F674" s="52" t="e">
        <f t="shared" si="110"/>
        <v>#NUM!</v>
      </c>
      <c r="G674" s="52" t="e">
        <f t="shared" si="111"/>
        <v>#NUM!</v>
      </c>
      <c r="H674" s="51" t="e">
        <f t="shared" si="112"/>
        <v>#NUM!</v>
      </c>
      <c r="I674" s="15" t="e">
        <f t="shared" si="120"/>
        <v>#NUM!</v>
      </c>
      <c r="J674" s="15" t="e">
        <f t="shared" si="113"/>
        <v>#NUM!</v>
      </c>
      <c r="K674" s="15" t="e">
        <f t="shared" si="114"/>
        <v>#NUM!</v>
      </c>
      <c r="L674" s="52" t="e">
        <f t="shared" si="115"/>
        <v>#NUM!</v>
      </c>
    </row>
    <row r="675" spans="1:12" ht="12.75">
      <c r="A675" s="33">
        <v>6.609999999999903</v>
      </c>
      <c r="B675" s="40" t="e">
        <f t="shared" si="116"/>
        <v>#NUM!</v>
      </c>
      <c r="C675" s="51" t="e">
        <f t="shared" si="117"/>
        <v>#NUM!</v>
      </c>
      <c r="D675" s="51" t="e">
        <f t="shared" si="118"/>
        <v>#NUM!</v>
      </c>
      <c r="E675" s="33">
        <f t="shared" si="119"/>
        <v>0.6154999999999874</v>
      </c>
      <c r="F675" s="52" t="e">
        <f t="shared" si="110"/>
        <v>#NUM!</v>
      </c>
      <c r="G675" s="52" t="e">
        <f t="shared" si="111"/>
        <v>#NUM!</v>
      </c>
      <c r="H675" s="51" t="e">
        <f t="shared" si="112"/>
        <v>#NUM!</v>
      </c>
      <c r="I675" s="15" t="e">
        <f t="shared" si="120"/>
        <v>#NUM!</v>
      </c>
      <c r="J675" s="15" t="e">
        <f t="shared" si="113"/>
        <v>#NUM!</v>
      </c>
      <c r="K675" s="15" t="e">
        <f t="shared" si="114"/>
        <v>#NUM!</v>
      </c>
      <c r="L675" s="52" t="e">
        <f t="shared" si="115"/>
        <v>#NUM!</v>
      </c>
    </row>
    <row r="676" spans="1:12" ht="12.75">
      <c r="A676" s="33">
        <v>6.619999999999902</v>
      </c>
      <c r="B676" s="40" t="e">
        <f t="shared" si="116"/>
        <v>#NUM!</v>
      </c>
      <c r="C676" s="51" t="e">
        <f t="shared" si="117"/>
        <v>#NUM!</v>
      </c>
      <c r="D676" s="51" t="e">
        <f t="shared" si="118"/>
        <v>#NUM!</v>
      </c>
      <c r="E676" s="33">
        <f t="shared" si="119"/>
        <v>0.6159999999999873</v>
      </c>
      <c r="F676" s="52" t="e">
        <f t="shared" si="110"/>
        <v>#NUM!</v>
      </c>
      <c r="G676" s="52" t="e">
        <f t="shared" si="111"/>
        <v>#NUM!</v>
      </c>
      <c r="H676" s="51" t="e">
        <f t="shared" si="112"/>
        <v>#NUM!</v>
      </c>
      <c r="I676" s="15" t="e">
        <f t="shared" si="120"/>
        <v>#NUM!</v>
      </c>
      <c r="J676" s="15" t="e">
        <f t="shared" si="113"/>
        <v>#NUM!</v>
      </c>
      <c r="K676" s="15" t="e">
        <f t="shared" si="114"/>
        <v>#NUM!</v>
      </c>
      <c r="L676" s="52" t="e">
        <f t="shared" si="115"/>
        <v>#NUM!</v>
      </c>
    </row>
    <row r="677" spans="1:12" ht="12.75">
      <c r="A677" s="33">
        <v>6.629999999999902</v>
      </c>
      <c r="B677" s="40" t="e">
        <f t="shared" si="116"/>
        <v>#NUM!</v>
      </c>
      <c r="C677" s="51" t="e">
        <f t="shared" si="117"/>
        <v>#NUM!</v>
      </c>
      <c r="D677" s="51" t="e">
        <f t="shared" si="118"/>
        <v>#NUM!</v>
      </c>
      <c r="E677" s="33">
        <f t="shared" si="119"/>
        <v>0.6164999999999873</v>
      </c>
      <c r="F677" s="52" t="e">
        <f t="shared" si="110"/>
        <v>#NUM!</v>
      </c>
      <c r="G677" s="52" t="e">
        <f t="shared" si="111"/>
        <v>#NUM!</v>
      </c>
      <c r="H677" s="51" t="e">
        <f t="shared" si="112"/>
        <v>#NUM!</v>
      </c>
      <c r="I677" s="15" t="e">
        <f t="shared" si="120"/>
        <v>#NUM!</v>
      </c>
      <c r="J677" s="15" t="e">
        <f t="shared" si="113"/>
        <v>#NUM!</v>
      </c>
      <c r="K677" s="15" t="e">
        <f t="shared" si="114"/>
        <v>#NUM!</v>
      </c>
      <c r="L677" s="52" t="e">
        <f t="shared" si="115"/>
        <v>#NUM!</v>
      </c>
    </row>
    <row r="678" spans="1:12" ht="12.75">
      <c r="A678" s="33">
        <v>6.639999999999902</v>
      </c>
      <c r="B678" s="40" t="e">
        <f t="shared" si="116"/>
        <v>#NUM!</v>
      </c>
      <c r="C678" s="51" t="e">
        <f t="shared" si="117"/>
        <v>#NUM!</v>
      </c>
      <c r="D678" s="51" t="e">
        <f t="shared" si="118"/>
        <v>#NUM!</v>
      </c>
      <c r="E678" s="33">
        <f t="shared" si="119"/>
        <v>0.6169999999999872</v>
      </c>
      <c r="F678" s="52" t="e">
        <f t="shared" si="110"/>
        <v>#NUM!</v>
      </c>
      <c r="G678" s="52" t="e">
        <f t="shared" si="111"/>
        <v>#NUM!</v>
      </c>
      <c r="H678" s="51" t="e">
        <f t="shared" si="112"/>
        <v>#NUM!</v>
      </c>
      <c r="I678" s="15" t="e">
        <f t="shared" si="120"/>
        <v>#NUM!</v>
      </c>
      <c r="J678" s="15" t="e">
        <f t="shared" si="113"/>
        <v>#NUM!</v>
      </c>
      <c r="K678" s="15" t="e">
        <f t="shared" si="114"/>
        <v>#NUM!</v>
      </c>
      <c r="L678" s="52" t="e">
        <f t="shared" si="115"/>
        <v>#NUM!</v>
      </c>
    </row>
    <row r="679" spans="1:12" ht="12.75">
      <c r="A679" s="33">
        <v>6.649999999999902</v>
      </c>
      <c r="B679" s="40" t="e">
        <f t="shared" si="116"/>
        <v>#NUM!</v>
      </c>
      <c r="C679" s="51" t="e">
        <f t="shared" si="117"/>
        <v>#NUM!</v>
      </c>
      <c r="D679" s="51" t="e">
        <f t="shared" si="118"/>
        <v>#NUM!</v>
      </c>
      <c r="E679" s="33">
        <f t="shared" si="119"/>
        <v>0.6174999999999872</v>
      </c>
      <c r="F679" s="52" t="e">
        <f t="shared" si="110"/>
        <v>#NUM!</v>
      </c>
      <c r="G679" s="52" t="e">
        <f t="shared" si="111"/>
        <v>#NUM!</v>
      </c>
      <c r="H679" s="51" t="e">
        <f t="shared" si="112"/>
        <v>#NUM!</v>
      </c>
      <c r="I679" s="15" t="e">
        <f t="shared" si="120"/>
        <v>#NUM!</v>
      </c>
      <c r="J679" s="15" t="e">
        <f t="shared" si="113"/>
        <v>#NUM!</v>
      </c>
      <c r="K679" s="15" t="e">
        <f t="shared" si="114"/>
        <v>#NUM!</v>
      </c>
      <c r="L679" s="52" t="e">
        <f t="shared" si="115"/>
        <v>#NUM!</v>
      </c>
    </row>
    <row r="680" spans="1:12" ht="12.75">
      <c r="A680" s="33">
        <v>6.6599999999999016</v>
      </c>
      <c r="B680" s="40" t="e">
        <f t="shared" si="116"/>
        <v>#NUM!</v>
      </c>
      <c r="C680" s="51" t="e">
        <f t="shared" si="117"/>
        <v>#NUM!</v>
      </c>
      <c r="D680" s="51" t="e">
        <f t="shared" si="118"/>
        <v>#NUM!</v>
      </c>
      <c r="E680" s="33">
        <f t="shared" si="119"/>
        <v>0.6179999999999871</v>
      </c>
      <c r="F680" s="52" t="e">
        <f t="shared" si="110"/>
        <v>#NUM!</v>
      </c>
      <c r="G680" s="52" t="e">
        <f t="shared" si="111"/>
        <v>#NUM!</v>
      </c>
      <c r="H680" s="51" t="e">
        <f t="shared" si="112"/>
        <v>#NUM!</v>
      </c>
      <c r="I680" s="15" t="e">
        <f t="shared" si="120"/>
        <v>#NUM!</v>
      </c>
      <c r="J680" s="15" t="e">
        <f t="shared" si="113"/>
        <v>#NUM!</v>
      </c>
      <c r="K680" s="15" t="e">
        <f t="shared" si="114"/>
        <v>#NUM!</v>
      </c>
      <c r="L680" s="52" t="e">
        <f t="shared" si="115"/>
        <v>#NUM!</v>
      </c>
    </row>
    <row r="681" spans="1:12" ht="12.75">
      <c r="A681" s="33">
        <v>6.669999999999901</v>
      </c>
      <c r="B681" s="40" t="e">
        <f t="shared" si="116"/>
        <v>#NUM!</v>
      </c>
      <c r="C681" s="51" t="e">
        <f t="shared" si="117"/>
        <v>#NUM!</v>
      </c>
      <c r="D681" s="51" t="e">
        <f t="shared" si="118"/>
        <v>#NUM!</v>
      </c>
      <c r="E681" s="33">
        <f t="shared" si="119"/>
        <v>0.6184999999999871</v>
      </c>
      <c r="F681" s="52" t="e">
        <f t="shared" si="110"/>
        <v>#NUM!</v>
      </c>
      <c r="G681" s="52" t="e">
        <f t="shared" si="111"/>
        <v>#NUM!</v>
      </c>
      <c r="H681" s="51" t="e">
        <f t="shared" si="112"/>
        <v>#NUM!</v>
      </c>
      <c r="I681" s="15" t="e">
        <f t="shared" si="120"/>
        <v>#NUM!</v>
      </c>
      <c r="J681" s="15" t="e">
        <f t="shared" si="113"/>
        <v>#NUM!</v>
      </c>
      <c r="K681" s="15" t="e">
        <f t="shared" si="114"/>
        <v>#NUM!</v>
      </c>
      <c r="L681" s="52" t="e">
        <f t="shared" si="115"/>
        <v>#NUM!</v>
      </c>
    </row>
    <row r="682" spans="1:12" ht="12.75">
      <c r="A682" s="33">
        <v>6.679999999999901</v>
      </c>
      <c r="B682" s="40" t="e">
        <f t="shared" si="116"/>
        <v>#NUM!</v>
      </c>
      <c r="C682" s="51" t="e">
        <f t="shared" si="117"/>
        <v>#NUM!</v>
      </c>
      <c r="D682" s="51" t="e">
        <f t="shared" si="118"/>
        <v>#NUM!</v>
      </c>
      <c r="E682" s="33">
        <f t="shared" si="119"/>
        <v>0.618999999999987</v>
      </c>
      <c r="F682" s="52" t="e">
        <f t="shared" si="110"/>
        <v>#NUM!</v>
      </c>
      <c r="G682" s="52" t="e">
        <f t="shared" si="111"/>
        <v>#NUM!</v>
      </c>
      <c r="H682" s="51" t="e">
        <f t="shared" si="112"/>
        <v>#NUM!</v>
      </c>
      <c r="I682" s="15" t="e">
        <f t="shared" si="120"/>
        <v>#NUM!</v>
      </c>
      <c r="J682" s="15" t="e">
        <f t="shared" si="113"/>
        <v>#NUM!</v>
      </c>
      <c r="K682" s="15" t="e">
        <f t="shared" si="114"/>
        <v>#NUM!</v>
      </c>
      <c r="L682" s="52" t="e">
        <f t="shared" si="115"/>
        <v>#NUM!</v>
      </c>
    </row>
    <row r="683" spans="1:12" ht="12.75">
      <c r="A683" s="33">
        <v>6.689999999999901</v>
      </c>
      <c r="B683" s="40" t="e">
        <f t="shared" si="116"/>
        <v>#NUM!</v>
      </c>
      <c r="C683" s="51" t="e">
        <f t="shared" si="117"/>
        <v>#NUM!</v>
      </c>
      <c r="D683" s="51" t="e">
        <f t="shared" si="118"/>
        <v>#NUM!</v>
      </c>
      <c r="E683" s="33">
        <f t="shared" si="119"/>
        <v>0.619499999999987</v>
      </c>
      <c r="F683" s="52" t="e">
        <f t="shared" si="110"/>
        <v>#NUM!</v>
      </c>
      <c r="G683" s="52" t="e">
        <f t="shared" si="111"/>
        <v>#NUM!</v>
      </c>
      <c r="H683" s="51" t="e">
        <f t="shared" si="112"/>
        <v>#NUM!</v>
      </c>
      <c r="I683" s="15" t="e">
        <f t="shared" si="120"/>
        <v>#NUM!</v>
      </c>
      <c r="J683" s="15" t="e">
        <f t="shared" si="113"/>
        <v>#NUM!</v>
      </c>
      <c r="K683" s="15" t="e">
        <f t="shared" si="114"/>
        <v>#NUM!</v>
      </c>
      <c r="L683" s="52" t="e">
        <f t="shared" si="115"/>
        <v>#NUM!</v>
      </c>
    </row>
    <row r="684" spans="1:12" ht="12.75">
      <c r="A684" s="33">
        <v>6.699999999999901</v>
      </c>
      <c r="B684" s="40" t="e">
        <f t="shared" si="116"/>
        <v>#NUM!</v>
      </c>
      <c r="C684" s="51" t="e">
        <f t="shared" si="117"/>
        <v>#NUM!</v>
      </c>
      <c r="D684" s="51" t="e">
        <f t="shared" si="118"/>
        <v>#NUM!</v>
      </c>
      <c r="E684" s="33">
        <f t="shared" si="119"/>
        <v>0.6199999999999869</v>
      </c>
      <c r="F684" s="52" t="e">
        <f t="shared" si="110"/>
        <v>#NUM!</v>
      </c>
      <c r="G684" s="52" t="e">
        <f t="shared" si="111"/>
        <v>#NUM!</v>
      </c>
      <c r="H684" s="51" t="e">
        <f t="shared" si="112"/>
        <v>#NUM!</v>
      </c>
      <c r="I684" s="15" t="e">
        <f t="shared" si="120"/>
        <v>#NUM!</v>
      </c>
      <c r="J684" s="15" t="e">
        <f t="shared" si="113"/>
        <v>#NUM!</v>
      </c>
      <c r="K684" s="15" t="e">
        <f t="shared" si="114"/>
        <v>#NUM!</v>
      </c>
      <c r="L684" s="52" t="e">
        <f t="shared" si="115"/>
        <v>#NUM!</v>
      </c>
    </row>
    <row r="685" spans="1:12" ht="12.75">
      <c r="A685" s="33">
        <v>6.7099999999999005</v>
      </c>
      <c r="B685" s="40" t="e">
        <f t="shared" si="116"/>
        <v>#NUM!</v>
      </c>
      <c r="C685" s="51" t="e">
        <f t="shared" si="117"/>
        <v>#NUM!</v>
      </c>
      <c r="D685" s="51" t="e">
        <f t="shared" si="118"/>
        <v>#NUM!</v>
      </c>
      <c r="E685" s="33">
        <f t="shared" si="119"/>
        <v>0.6204999999999868</v>
      </c>
      <c r="F685" s="52" t="e">
        <f t="shared" si="110"/>
        <v>#NUM!</v>
      </c>
      <c r="G685" s="52" t="e">
        <f t="shared" si="111"/>
        <v>#NUM!</v>
      </c>
      <c r="H685" s="51" t="e">
        <f t="shared" si="112"/>
        <v>#NUM!</v>
      </c>
      <c r="I685" s="15" t="e">
        <f t="shared" si="120"/>
        <v>#NUM!</v>
      </c>
      <c r="J685" s="15" t="e">
        <f t="shared" si="113"/>
        <v>#NUM!</v>
      </c>
      <c r="K685" s="15" t="e">
        <f t="shared" si="114"/>
        <v>#NUM!</v>
      </c>
      <c r="L685" s="52" t="e">
        <f t="shared" si="115"/>
        <v>#NUM!</v>
      </c>
    </row>
    <row r="686" spans="1:12" ht="12.75">
      <c r="A686" s="33">
        <v>6.7199999999999</v>
      </c>
      <c r="B686" s="40" t="e">
        <f t="shared" si="116"/>
        <v>#NUM!</v>
      </c>
      <c r="C686" s="51" t="e">
        <f t="shared" si="117"/>
        <v>#NUM!</v>
      </c>
      <c r="D686" s="51" t="e">
        <f t="shared" si="118"/>
        <v>#NUM!</v>
      </c>
      <c r="E686" s="33">
        <f t="shared" si="119"/>
        <v>0.6209999999999868</v>
      </c>
      <c r="F686" s="52" t="e">
        <f t="shared" si="110"/>
        <v>#NUM!</v>
      </c>
      <c r="G686" s="52" t="e">
        <f t="shared" si="111"/>
        <v>#NUM!</v>
      </c>
      <c r="H686" s="51" t="e">
        <f t="shared" si="112"/>
        <v>#NUM!</v>
      </c>
      <c r="I686" s="15" t="e">
        <f t="shared" si="120"/>
        <v>#NUM!</v>
      </c>
      <c r="J686" s="15" t="e">
        <f t="shared" si="113"/>
        <v>#NUM!</v>
      </c>
      <c r="K686" s="15" t="e">
        <f t="shared" si="114"/>
        <v>#NUM!</v>
      </c>
      <c r="L686" s="52" t="e">
        <f t="shared" si="115"/>
        <v>#NUM!</v>
      </c>
    </row>
    <row r="687" spans="1:12" ht="12.75">
      <c r="A687" s="33">
        <v>6.7299999999999</v>
      </c>
      <c r="B687" s="40" t="e">
        <f t="shared" si="116"/>
        <v>#NUM!</v>
      </c>
      <c r="C687" s="51" t="e">
        <f t="shared" si="117"/>
        <v>#NUM!</v>
      </c>
      <c r="D687" s="51" t="e">
        <f t="shared" si="118"/>
        <v>#NUM!</v>
      </c>
      <c r="E687" s="33">
        <f t="shared" si="119"/>
        <v>0.6214999999999867</v>
      </c>
      <c r="F687" s="52" t="e">
        <f t="shared" si="110"/>
        <v>#NUM!</v>
      </c>
      <c r="G687" s="52" t="e">
        <f t="shared" si="111"/>
        <v>#NUM!</v>
      </c>
      <c r="H687" s="51" t="e">
        <f t="shared" si="112"/>
        <v>#NUM!</v>
      </c>
      <c r="I687" s="15" t="e">
        <f t="shared" si="120"/>
        <v>#NUM!</v>
      </c>
      <c r="J687" s="15" t="e">
        <f t="shared" si="113"/>
        <v>#NUM!</v>
      </c>
      <c r="K687" s="15" t="e">
        <f t="shared" si="114"/>
        <v>#NUM!</v>
      </c>
      <c r="L687" s="52" t="e">
        <f t="shared" si="115"/>
        <v>#NUM!</v>
      </c>
    </row>
    <row r="688" spans="1:12" ht="12.75">
      <c r="A688" s="33">
        <v>6.7399999999999</v>
      </c>
      <c r="B688" s="40" t="e">
        <f t="shared" si="116"/>
        <v>#NUM!</v>
      </c>
      <c r="C688" s="51" t="e">
        <f t="shared" si="117"/>
        <v>#NUM!</v>
      </c>
      <c r="D688" s="51" t="e">
        <f t="shared" si="118"/>
        <v>#NUM!</v>
      </c>
      <c r="E688" s="33">
        <f t="shared" si="119"/>
        <v>0.6219999999999867</v>
      </c>
      <c r="F688" s="52" t="e">
        <f t="shared" si="110"/>
        <v>#NUM!</v>
      </c>
      <c r="G688" s="52" t="e">
        <f t="shared" si="111"/>
        <v>#NUM!</v>
      </c>
      <c r="H688" s="51" t="e">
        <f t="shared" si="112"/>
        <v>#NUM!</v>
      </c>
      <c r="I688" s="15" t="e">
        <f t="shared" si="120"/>
        <v>#NUM!</v>
      </c>
      <c r="J688" s="15" t="e">
        <f t="shared" si="113"/>
        <v>#NUM!</v>
      </c>
      <c r="K688" s="15" t="e">
        <f t="shared" si="114"/>
        <v>#NUM!</v>
      </c>
      <c r="L688" s="52" t="e">
        <f t="shared" si="115"/>
        <v>#NUM!</v>
      </c>
    </row>
    <row r="689" spans="1:12" ht="12.75">
      <c r="A689" s="33">
        <v>6.7499999999999</v>
      </c>
      <c r="B689" s="40" t="e">
        <f t="shared" si="116"/>
        <v>#NUM!</v>
      </c>
      <c r="C689" s="51" t="e">
        <f t="shared" si="117"/>
        <v>#NUM!</v>
      </c>
      <c r="D689" s="51" t="e">
        <f t="shared" si="118"/>
        <v>#NUM!</v>
      </c>
      <c r="E689" s="33">
        <f t="shared" si="119"/>
        <v>0.6224999999999866</v>
      </c>
      <c r="F689" s="52" t="e">
        <f t="shared" si="110"/>
        <v>#NUM!</v>
      </c>
      <c r="G689" s="52" t="e">
        <f t="shared" si="111"/>
        <v>#NUM!</v>
      </c>
      <c r="H689" s="51" t="e">
        <f t="shared" si="112"/>
        <v>#NUM!</v>
      </c>
      <c r="I689" s="15" t="e">
        <f t="shared" si="120"/>
        <v>#NUM!</v>
      </c>
      <c r="J689" s="15" t="e">
        <f t="shared" si="113"/>
        <v>#NUM!</v>
      </c>
      <c r="K689" s="15" t="e">
        <f t="shared" si="114"/>
        <v>#NUM!</v>
      </c>
      <c r="L689" s="52" t="e">
        <f t="shared" si="115"/>
        <v>#NUM!</v>
      </c>
    </row>
    <row r="690" spans="1:12" ht="12.75">
      <c r="A690" s="33">
        <v>6.759999999999899</v>
      </c>
      <c r="B690" s="40" t="e">
        <f t="shared" si="116"/>
        <v>#NUM!</v>
      </c>
      <c r="C690" s="51" t="e">
        <f t="shared" si="117"/>
        <v>#NUM!</v>
      </c>
      <c r="D690" s="51" t="e">
        <f t="shared" si="118"/>
        <v>#NUM!</v>
      </c>
      <c r="E690" s="33">
        <f t="shared" si="119"/>
        <v>0.6229999999999866</v>
      </c>
      <c r="F690" s="52" t="e">
        <f t="shared" si="110"/>
        <v>#NUM!</v>
      </c>
      <c r="G690" s="52" t="e">
        <f t="shared" si="111"/>
        <v>#NUM!</v>
      </c>
      <c r="H690" s="51" t="e">
        <f t="shared" si="112"/>
        <v>#NUM!</v>
      </c>
      <c r="I690" s="15" t="e">
        <f t="shared" si="120"/>
        <v>#NUM!</v>
      </c>
      <c r="J690" s="15" t="e">
        <f t="shared" si="113"/>
        <v>#NUM!</v>
      </c>
      <c r="K690" s="15" t="e">
        <f t="shared" si="114"/>
        <v>#NUM!</v>
      </c>
      <c r="L690" s="52" t="e">
        <f t="shared" si="115"/>
        <v>#NUM!</v>
      </c>
    </row>
    <row r="691" spans="1:12" ht="12.75">
      <c r="A691" s="33">
        <v>6.769999999999899</v>
      </c>
      <c r="B691" s="40" t="e">
        <f t="shared" si="116"/>
        <v>#NUM!</v>
      </c>
      <c r="C691" s="51" t="e">
        <f t="shared" si="117"/>
        <v>#NUM!</v>
      </c>
      <c r="D691" s="51" t="e">
        <f t="shared" si="118"/>
        <v>#NUM!</v>
      </c>
      <c r="E691" s="33">
        <f t="shared" si="119"/>
        <v>0.6234999999999865</v>
      </c>
      <c r="F691" s="52" t="e">
        <f t="shared" si="110"/>
        <v>#NUM!</v>
      </c>
      <c r="G691" s="52" t="e">
        <f t="shared" si="111"/>
        <v>#NUM!</v>
      </c>
      <c r="H691" s="51" t="e">
        <f t="shared" si="112"/>
        <v>#NUM!</v>
      </c>
      <c r="I691" s="15" t="e">
        <f t="shared" si="120"/>
        <v>#NUM!</v>
      </c>
      <c r="J691" s="15" t="e">
        <f t="shared" si="113"/>
        <v>#NUM!</v>
      </c>
      <c r="K691" s="15" t="e">
        <f t="shared" si="114"/>
        <v>#NUM!</v>
      </c>
      <c r="L691" s="52" t="e">
        <f t="shared" si="115"/>
        <v>#NUM!</v>
      </c>
    </row>
    <row r="692" spans="1:12" ht="12.75">
      <c r="A692" s="33">
        <v>6.779999999999899</v>
      </c>
      <c r="B692" s="40" t="e">
        <f t="shared" si="116"/>
        <v>#NUM!</v>
      </c>
      <c r="C692" s="51" t="e">
        <f t="shared" si="117"/>
        <v>#NUM!</v>
      </c>
      <c r="D692" s="51" t="e">
        <f t="shared" si="118"/>
        <v>#NUM!</v>
      </c>
      <c r="E692" s="33">
        <f t="shared" si="119"/>
        <v>0.6239999999999865</v>
      </c>
      <c r="F692" s="52" t="e">
        <f t="shared" si="110"/>
        <v>#NUM!</v>
      </c>
      <c r="G692" s="52" t="e">
        <f t="shared" si="111"/>
        <v>#NUM!</v>
      </c>
      <c r="H692" s="51" t="e">
        <f t="shared" si="112"/>
        <v>#NUM!</v>
      </c>
      <c r="I692" s="15" t="e">
        <f t="shared" si="120"/>
        <v>#NUM!</v>
      </c>
      <c r="J692" s="15" t="e">
        <f t="shared" si="113"/>
        <v>#NUM!</v>
      </c>
      <c r="K692" s="15" t="e">
        <f t="shared" si="114"/>
        <v>#NUM!</v>
      </c>
      <c r="L692" s="52" t="e">
        <f t="shared" si="115"/>
        <v>#NUM!</v>
      </c>
    </row>
    <row r="693" spans="1:12" ht="12.75">
      <c r="A693" s="33">
        <v>6.789999999999899</v>
      </c>
      <c r="B693" s="40" t="e">
        <f t="shared" si="116"/>
        <v>#NUM!</v>
      </c>
      <c r="C693" s="51" t="e">
        <f t="shared" si="117"/>
        <v>#NUM!</v>
      </c>
      <c r="D693" s="51" t="e">
        <f t="shared" si="118"/>
        <v>#NUM!</v>
      </c>
      <c r="E693" s="33">
        <f t="shared" si="119"/>
        <v>0.6244999999999864</v>
      </c>
      <c r="F693" s="52" t="e">
        <f t="shared" si="110"/>
        <v>#NUM!</v>
      </c>
      <c r="G693" s="52" t="e">
        <f t="shared" si="111"/>
        <v>#NUM!</v>
      </c>
      <c r="H693" s="51" t="e">
        <f t="shared" si="112"/>
        <v>#NUM!</v>
      </c>
      <c r="I693" s="15" t="e">
        <f t="shared" si="120"/>
        <v>#NUM!</v>
      </c>
      <c r="J693" s="15" t="e">
        <f t="shared" si="113"/>
        <v>#NUM!</v>
      </c>
      <c r="K693" s="15" t="e">
        <f t="shared" si="114"/>
        <v>#NUM!</v>
      </c>
      <c r="L693" s="52" t="e">
        <f t="shared" si="115"/>
        <v>#NUM!</v>
      </c>
    </row>
    <row r="694" spans="1:12" ht="12.75">
      <c r="A694" s="33">
        <v>6.799999999999899</v>
      </c>
      <c r="B694" s="40" t="e">
        <f t="shared" si="116"/>
        <v>#NUM!</v>
      </c>
      <c r="C694" s="51" t="e">
        <f t="shared" si="117"/>
        <v>#NUM!</v>
      </c>
      <c r="D694" s="51" t="e">
        <f t="shared" si="118"/>
        <v>#NUM!</v>
      </c>
      <c r="E694" s="33">
        <f t="shared" si="119"/>
        <v>0.6249999999999863</v>
      </c>
      <c r="F694" s="52" t="e">
        <f t="shared" si="110"/>
        <v>#NUM!</v>
      </c>
      <c r="G694" s="52" t="e">
        <f t="shared" si="111"/>
        <v>#NUM!</v>
      </c>
      <c r="H694" s="51" t="e">
        <f t="shared" si="112"/>
        <v>#NUM!</v>
      </c>
      <c r="I694" s="15" t="e">
        <f t="shared" si="120"/>
        <v>#NUM!</v>
      </c>
      <c r="J694" s="15" t="e">
        <f t="shared" si="113"/>
        <v>#NUM!</v>
      </c>
      <c r="K694" s="15" t="e">
        <f t="shared" si="114"/>
        <v>#NUM!</v>
      </c>
      <c r="L694" s="52" t="e">
        <f t="shared" si="115"/>
        <v>#NUM!</v>
      </c>
    </row>
    <row r="695" spans="1:12" ht="12.75">
      <c r="A695" s="33">
        <v>6.809999999999898</v>
      </c>
      <c r="B695" s="40" t="e">
        <f t="shared" si="116"/>
        <v>#NUM!</v>
      </c>
      <c r="C695" s="51" t="e">
        <f t="shared" si="117"/>
        <v>#NUM!</v>
      </c>
      <c r="D695" s="51" t="e">
        <f t="shared" si="118"/>
        <v>#NUM!</v>
      </c>
      <c r="E695" s="33">
        <f t="shared" si="119"/>
        <v>0.6254999999999863</v>
      </c>
      <c r="F695" s="52" t="e">
        <f t="shared" si="110"/>
        <v>#NUM!</v>
      </c>
      <c r="G695" s="52" t="e">
        <f t="shared" si="111"/>
        <v>#NUM!</v>
      </c>
      <c r="H695" s="51" t="e">
        <f t="shared" si="112"/>
        <v>#NUM!</v>
      </c>
      <c r="I695" s="15" t="e">
        <f t="shared" si="120"/>
        <v>#NUM!</v>
      </c>
      <c r="J695" s="15" t="e">
        <f t="shared" si="113"/>
        <v>#NUM!</v>
      </c>
      <c r="K695" s="15" t="e">
        <f t="shared" si="114"/>
        <v>#NUM!</v>
      </c>
      <c r="L695" s="52" t="e">
        <f t="shared" si="115"/>
        <v>#NUM!</v>
      </c>
    </row>
    <row r="696" spans="1:12" ht="12.75">
      <c r="A696" s="33">
        <v>6.819999999999898</v>
      </c>
      <c r="B696" s="40" t="e">
        <f t="shared" si="116"/>
        <v>#NUM!</v>
      </c>
      <c r="C696" s="51" t="e">
        <f t="shared" si="117"/>
        <v>#NUM!</v>
      </c>
      <c r="D696" s="51" t="e">
        <f t="shared" si="118"/>
        <v>#NUM!</v>
      </c>
      <c r="E696" s="33">
        <f t="shared" si="119"/>
        <v>0.6259999999999862</v>
      </c>
      <c r="F696" s="52" t="e">
        <f t="shared" si="110"/>
        <v>#NUM!</v>
      </c>
      <c r="G696" s="52" t="e">
        <f t="shared" si="111"/>
        <v>#NUM!</v>
      </c>
      <c r="H696" s="51" t="e">
        <f t="shared" si="112"/>
        <v>#NUM!</v>
      </c>
      <c r="I696" s="15" t="e">
        <f t="shared" si="120"/>
        <v>#NUM!</v>
      </c>
      <c r="J696" s="15" t="e">
        <f t="shared" si="113"/>
        <v>#NUM!</v>
      </c>
      <c r="K696" s="15" t="e">
        <f t="shared" si="114"/>
        <v>#NUM!</v>
      </c>
      <c r="L696" s="52" t="e">
        <f t="shared" si="115"/>
        <v>#NUM!</v>
      </c>
    </row>
    <row r="697" spans="1:12" ht="12.75">
      <c r="A697" s="33">
        <v>6.829999999999898</v>
      </c>
      <c r="B697" s="40" t="e">
        <f t="shared" si="116"/>
        <v>#NUM!</v>
      </c>
      <c r="C697" s="51" t="e">
        <f t="shared" si="117"/>
        <v>#NUM!</v>
      </c>
      <c r="D697" s="51" t="e">
        <f t="shared" si="118"/>
        <v>#NUM!</v>
      </c>
      <c r="E697" s="33">
        <f t="shared" si="119"/>
        <v>0.6264999999999862</v>
      </c>
      <c r="F697" s="52" t="e">
        <f t="shared" si="110"/>
        <v>#NUM!</v>
      </c>
      <c r="G697" s="52" t="e">
        <f t="shared" si="111"/>
        <v>#NUM!</v>
      </c>
      <c r="H697" s="51" t="e">
        <f t="shared" si="112"/>
        <v>#NUM!</v>
      </c>
      <c r="I697" s="15" t="e">
        <f t="shared" si="120"/>
        <v>#NUM!</v>
      </c>
      <c r="J697" s="15" t="e">
        <f t="shared" si="113"/>
        <v>#NUM!</v>
      </c>
      <c r="K697" s="15" t="e">
        <f t="shared" si="114"/>
        <v>#NUM!</v>
      </c>
      <c r="L697" s="52" t="e">
        <f t="shared" si="115"/>
        <v>#NUM!</v>
      </c>
    </row>
    <row r="698" spans="1:12" ht="12.75">
      <c r="A698" s="33">
        <v>6.839999999999898</v>
      </c>
      <c r="B698" s="40" t="e">
        <f t="shared" si="116"/>
        <v>#NUM!</v>
      </c>
      <c r="C698" s="51" t="e">
        <f t="shared" si="117"/>
        <v>#NUM!</v>
      </c>
      <c r="D698" s="51" t="e">
        <f t="shared" si="118"/>
        <v>#NUM!</v>
      </c>
      <c r="E698" s="33">
        <f t="shared" si="119"/>
        <v>0.6269999999999861</v>
      </c>
      <c r="F698" s="52" t="e">
        <f t="shared" si="110"/>
        <v>#NUM!</v>
      </c>
      <c r="G698" s="52" t="e">
        <f t="shared" si="111"/>
        <v>#NUM!</v>
      </c>
      <c r="H698" s="51" t="e">
        <f t="shared" si="112"/>
        <v>#NUM!</v>
      </c>
      <c r="I698" s="15" t="e">
        <f t="shared" si="120"/>
        <v>#NUM!</v>
      </c>
      <c r="J698" s="15" t="e">
        <f t="shared" si="113"/>
        <v>#NUM!</v>
      </c>
      <c r="K698" s="15" t="e">
        <f t="shared" si="114"/>
        <v>#NUM!</v>
      </c>
      <c r="L698" s="52" t="e">
        <f t="shared" si="115"/>
        <v>#NUM!</v>
      </c>
    </row>
    <row r="699" spans="1:12" ht="12.75">
      <c r="A699" s="33">
        <v>6.8499999999998975</v>
      </c>
      <c r="B699" s="40" t="e">
        <f t="shared" si="116"/>
        <v>#NUM!</v>
      </c>
      <c r="C699" s="51" t="e">
        <f t="shared" si="117"/>
        <v>#NUM!</v>
      </c>
      <c r="D699" s="51" t="e">
        <f t="shared" si="118"/>
        <v>#NUM!</v>
      </c>
      <c r="E699" s="33">
        <f t="shared" si="119"/>
        <v>0.6274999999999861</v>
      </c>
      <c r="F699" s="52" t="e">
        <f t="shared" si="110"/>
        <v>#NUM!</v>
      </c>
      <c r="G699" s="52" t="e">
        <f t="shared" si="111"/>
        <v>#NUM!</v>
      </c>
      <c r="H699" s="51" t="e">
        <f t="shared" si="112"/>
        <v>#NUM!</v>
      </c>
      <c r="I699" s="15" t="e">
        <f t="shared" si="120"/>
        <v>#NUM!</v>
      </c>
      <c r="J699" s="15" t="e">
        <f t="shared" si="113"/>
        <v>#NUM!</v>
      </c>
      <c r="K699" s="15" t="e">
        <f t="shared" si="114"/>
        <v>#NUM!</v>
      </c>
      <c r="L699" s="52" t="e">
        <f t="shared" si="115"/>
        <v>#NUM!</v>
      </c>
    </row>
    <row r="700" spans="1:12" ht="12.75">
      <c r="A700" s="33">
        <v>6.859999999999897</v>
      </c>
      <c r="B700" s="40" t="e">
        <f t="shared" si="116"/>
        <v>#NUM!</v>
      </c>
      <c r="C700" s="51" t="e">
        <f t="shared" si="117"/>
        <v>#NUM!</v>
      </c>
      <c r="D700" s="51" t="e">
        <f t="shared" si="118"/>
        <v>#NUM!</v>
      </c>
      <c r="E700" s="33">
        <f t="shared" si="119"/>
        <v>0.627999999999986</v>
      </c>
      <c r="F700" s="52" t="e">
        <f t="shared" si="110"/>
        <v>#NUM!</v>
      </c>
      <c r="G700" s="52" t="e">
        <f t="shared" si="111"/>
        <v>#NUM!</v>
      </c>
      <c r="H700" s="51" t="e">
        <f t="shared" si="112"/>
        <v>#NUM!</v>
      </c>
      <c r="I700" s="15" t="e">
        <f t="shared" si="120"/>
        <v>#NUM!</v>
      </c>
      <c r="J700" s="15" t="e">
        <f t="shared" si="113"/>
        <v>#NUM!</v>
      </c>
      <c r="K700" s="15" t="e">
        <f t="shared" si="114"/>
        <v>#NUM!</v>
      </c>
      <c r="L700" s="52" t="e">
        <f t="shared" si="115"/>
        <v>#NUM!</v>
      </c>
    </row>
    <row r="701" spans="1:12" ht="12.75">
      <c r="A701" s="33">
        <v>6.869999999999897</v>
      </c>
      <c r="B701" s="40" t="e">
        <f t="shared" si="116"/>
        <v>#NUM!</v>
      </c>
      <c r="C701" s="51" t="e">
        <f t="shared" si="117"/>
        <v>#NUM!</v>
      </c>
      <c r="D701" s="51" t="e">
        <f t="shared" si="118"/>
        <v>#NUM!</v>
      </c>
      <c r="E701" s="33">
        <f t="shared" si="119"/>
        <v>0.628499999999986</v>
      </c>
      <c r="F701" s="52" t="e">
        <f t="shared" si="110"/>
        <v>#NUM!</v>
      </c>
      <c r="G701" s="52" t="e">
        <f t="shared" si="111"/>
        <v>#NUM!</v>
      </c>
      <c r="H701" s="51" t="e">
        <f t="shared" si="112"/>
        <v>#NUM!</v>
      </c>
      <c r="I701" s="15" t="e">
        <f t="shared" si="120"/>
        <v>#NUM!</v>
      </c>
      <c r="J701" s="15" t="e">
        <f t="shared" si="113"/>
        <v>#NUM!</v>
      </c>
      <c r="K701" s="15" t="e">
        <f t="shared" si="114"/>
        <v>#NUM!</v>
      </c>
      <c r="L701" s="52" t="e">
        <f t="shared" si="115"/>
        <v>#NUM!</v>
      </c>
    </row>
    <row r="702" spans="1:12" ht="12.75">
      <c r="A702" s="33">
        <v>6.879999999999897</v>
      </c>
      <c r="B702" s="40" t="e">
        <f t="shared" si="116"/>
        <v>#NUM!</v>
      </c>
      <c r="C702" s="51" t="e">
        <f t="shared" si="117"/>
        <v>#NUM!</v>
      </c>
      <c r="D702" s="51" t="e">
        <f t="shared" si="118"/>
        <v>#NUM!</v>
      </c>
      <c r="E702" s="33">
        <f t="shared" si="119"/>
        <v>0.6289999999999859</v>
      </c>
      <c r="F702" s="52" t="e">
        <f t="shared" si="110"/>
        <v>#NUM!</v>
      </c>
      <c r="G702" s="52" t="e">
        <f t="shared" si="111"/>
        <v>#NUM!</v>
      </c>
      <c r="H702" s="51" t="e">
        <f t="shared" si="112"/>
        <v>#NUM!</v>
      </c>
      <c r="I702" s="15" t="e">
        <f t="shared" si="120"/>
        <v>#NUM!</v>
      </c>
      <c r="J702" s="15" t="e">
        <f t="shared" si="113"/>
        <v>#NUM!</v>
      </c>
      <c r="K702" s="15" t="e">
        <f t="shared" si="114"/>
        <v>#NUM!</v>
      </c>
      <c r="L702" s="52" t="e">
        <f t="shared" si="115"/>
        <v>#NUM!</v>
      </c>
    </row>
    <row r="703" spans="1:12" ht="12.75">
      <c r="A703" s="33">
        <v>6.889999999999897</v>
      </c>
      <c r="B703" s="40" t="e">
        <f t="shared" si="116"/>
        <v>#NUM!</v>
      </c>
      <c r="C703" s="51" t="e">
        <f t="shared" si="117"/>
        <v>#NUM!</v>
      </c>
      <c r="D703" s="51" t="e">
        <f t="shared" si="118"/>
        <v>#NUM!</v>
      </c>
      <c r="E703" s="33">
        <f t="shared" si="119"/>
        <v>0.6294999999999858</v>
      </c>
      <c r="F703" s="52" t="e">
        <f t="shared" si="110"/>
        <v>#NUM!</v>
      </c>
      <c r="G703" s="52" t="e">
        <f t="shared" si="111"/>
        <v>#NUM!</v>
      </c>
      <c r="H703" s="51" t="e">
        <f t="shared" si="112"/>
        <v>#NUM!</v>
      </c>
      <c r="I703" s="15" t="e">
        <f t="shared" si="120"/>
        <v>#NUM!</v>
      </c>
      <c r="J703" s="15" t="e">
        <f t="shared" si="113"/>
        <v>#NUM!</v>
      </c>
      <c r="K703" s="15" t="e">
        <f t="shared" si="114"/>
        <v>#NUM!</v>
      </c>
      <c r="L703" s="52" t="e">
        <f t="shared" si="115"/>
        <v>#NUM!</v>
      </c>
    </row>
    <row r="704" spans="1:12" ht="12.75">
      <c r="A704" s="33">
        <v>6.899999999999896</v>
      </c>
      <c r="B704" s="40" t="e">
        <f t="shared" si="116"/>
        <v>#NUM!</v>
      </c>
      <c r="C704" s="51" t="e">
        <f t="shared" si="117"/>
        <v>#NUM!</v>
      </c>
      <c r="D704" s="51" t="e">
        <f t="shared" si="118"/>
        <v>#NUM!</v>
      </c>
      <c r="E704" s="33">
        <f t="shared" si="119"/>
        <v>0.6299999999999858</v>
      </c>
      <c r="F704" s="52" t="e">
        <f t="shared" si="110"/>
        <v>#NUM!</v>
      </c>
      <c r="G704" s="52" t="e">
        <f t="shared" si="111"/>
        <v>#NUM!</v>
      </c>
      <c r="H704" s="51" t="e">
        <f t="shared" si="112"/>
        <v>#NUM!</v>
      </c>
      <c r="I704" s="15" t="e">
        <f t="shared" si="120"/>
        <v>#NUM!</v>
      </c>
      <c r="J704" s="15" t="e">
        <f t="shared" si="113"/>
        <v>#NUM!</v>
      </c>
      <c r="K704" s="15" t="e">
        <f t="shared" si="114"/>
        <v>#NUM!</v>
      </c>
      <c r="L704" s="52" t="e">
        <f t="shared" si="115"/>
        <v>#NUM!</v>
      </c>
    </row>
    <row r="705" spans="1:12" ht="12.75">
      <c r="A705" s="33">
        <v>6.909999999999896</v>
      </c>
      <c r="B705" s="40" t="e">
        <f t="shared" si="116"/>
        <v>#NUM!</v>
      </c>
      <c r="C705" s="51" t="e">
        <f t="shared" si="117"/>
        <v>#NUM!</v>
      </c>
      <c r="D705" s="51" t="e">
        <f t="shared" si="118"/>
        <v>#NUM!</v>
      </c>
      <c r="E705" s="33">
        <f t="shared" si="119"/>
        <v>0.6304999999999857</v>
      </c>
      <c r="F705" s="52" t="e">
        <f t="shared" si="110"/>
        <v>#NUM!</v>
      </c>
      <c r="G705" s="52" t="e">
        <f t="shared" si="111"/>
        <v>#NUM!</v>
      </c>
      <c r="H705" s="51" t="e">
        <f t="shared" si="112"/>
        <v>#NUM!</v>
      </c>
      <c r="I705" s="15" t="e">
        <f t="shared" si="120"/>
        <v>#NUM!</v>
      </c>
      <c r="J705" s="15" t="e">
        <f t="shared" si="113"/>
        <v>#NUM!</v>
      </c>
      <c r="K705" s="15" t="e">
        <f t="shared" si="114"/>
        <v>#NUM!</v>
      </c>
      <c r="L705" s="52" t="e">
        <f t="shared" si="115"/>
        <v>#NUM!</v>
      </c>
    </row>
    <row r="706" spans="1:12" ht="12.75">
      <c r="A706" s="33">
        <v>6.919999999999896</v>
      </c>
      <c r="B706" s="40" t="e">
        <f t="shared" si="116"/>
        <v>#NUM!</v>
      </c>
      <c r="C706" s="51" t="e">
        <f t="shared" si="117"/>
        <v>#NUM!</v>
      </c>
      <c r="D706" s="51" t="e">
        <f t="shared" si="118"/>
        <v>#NUM!</v>
      </c>
      <c r="E706" s="33">
        <f t="shared" si="119"/>
        <v>0.6309999999999857</v>
      </c>
      <c r="F706" s="52" t="e">
        <f t="shared" si="110"/>
        <v>#NUM!</v>
      </c>
      <c r="G706" s="52" t="e">
        <f t="shared" si="111"/>
        <v>#NUM!</v>
      </c>
      <c r="H706" s="51" t="e">
        <f t="shared" si="112"/>
        <v>#NUM!</v>
      </c>
      <c r="I706" s="15" t="e">
        <f t="shared" si="120"/>
        <v>#NUM!</v>
      </c>
      <c r="J706" s="15" t="e">
        <f t="shared" si="113"/>
        <v>#NUM!</v>
      </c>
      <c r="K706" s="15" t="e">
        <f t="shared" si="114"/>
        <v>#NUM!</v>
      </c>
      <c r="L706" s="52" t="e">
        <f t="shared" si="115"/>
        <v>#NUM!</v>
      </c>
    </row>
    <row r="707" spans="1:12" ht="12.75">
      <c r="A707" s="33">
        <v>6.929999999999896</v>
      </c>
      <c r="B707" s="40" t="e">
        <f t="shared" si="116"/>
        <v>#NUM!</v>
      </c>
      <c r="C707" s="51" t="e">
        <f t="shared" si="117"/>
        <v>#NUM!</v>
      </c>
      <c r="D707" s="51" t="e">
        <f t="shared" si="118"/>
        <v>#NUM!</v>
      </c>
      <c r="E707" s="33">
        <f t="shared" si="119"/>
        <v>0.6314999999999856</v>
      </c>
      <c r="F707" s="52" t="e">
        <f t="shared" si="110"/>
        <v>#NUM!</v>
      </c>
      <c r="G707" s="52" t="e">
        <f t="shared" si="111"/>
        <v>#NUM!</v>
      </c>
      <c r="H707" s="51" t="e">
        <f t="shared" si="112"/>
        <v>#NUM!</v>
      </c>
      <c r="I707" s="15" t="e">
        <f t="shared" si="120"/>
        <v>#NUM!</v>
      </c>
      <c r="J707" s="15" t="e">
        <f t="shared" si="113"/>
        <v>#NUM!</v>
      </c>
      <c r="K707" s="15" t="e">
        <f t="shared" si="114"/>
        <v>#NUM!</v>
      </c>
      <c r="L707" s="52" t="e">
        <f t="shared" si="115"/>
        <v>#NUM!</v>
      </c>
    </row>
    <row r="708" spans="1:12" ht="12.75">
      <c r="A708" s="33">
        <v>6.939999999999896</v>
      </c>
      <c r="B708" s="40" t="e">
        <f t="shared" si="116"/>
        <v>#NUM!</v>
      </c>
      <c r="C708" s="51" t="e">
        <f t="shared" si="117"/>
        <v>#NUM!</v>
      </c>
      <c r="D708" s="51" t="e">
        <f t="shared" si="118"/>
        <v>#NUM!</v>
      </c>
      <c r="E708" s="33">
        <f t="shared" si="119"/>
        <v>0.6319999999999856</v>
      </c>
      <c r="F708" s="52" t="e">
        <f t="shared" si="110"/>
        <v>#NUM!</v>
      </c>
      <c r="G708" s="52" t="e">
        <f t="shared" si="111"/>
        <v>#NUM!</v>
      </c>
      <c r="H708" s="51" t="e">
        <f t="shared" si="112"/>
        <v>#NUM!</v>
      </c>
      <c r="I708" s="15" t="e">
        <f t="shared" si="120"/>
        <v>#NUM!</v>
      </c>
      <c r="J708" s="15" t="e">
        <f t="shared" si="113"/>
        <v>#NUM!</v>
      </c>
      <c r="K708" s="15" t="e">
        <f t="shared" si="114"/>
        <v>#NUM!</v>
      </c>
      <c r="L708" s="52" t="e">
        <f t="shared" si="115"/>
        <v>#NUM!</v>
      </c>
    </row>
    <row r="709" spans="1:12" ht="12.75">
      <c r="A709" s="33">
        <v>6.949999999999895</v>
      </c>
      <c r="B709" s="40" t="e">
        <f t="shared" si="116"/>
        <v>#NUM!</v>
      </c>
      <c r="C709" s="51" t="e">
        <f t="shared" si="117"/>
        <v>#NUM!</v>
      </c>
      <c r="D709" s="51" t="e">
        <f t="shared" si="118"/>
        <v>#NUM!</v>
      </c>
      <c r="E709" s="33">
        <f t="shared" si="119"/>
        <v>0.6324999999999855</v>
      </c>
      <c r="F709" s="52" t="e">
        <f t="shared" si="110"/>
        <v>#NUM!</v>
      </c>
      <c r="G709" s="52" t="e">
        <f t="shared" si="111"/>
        <v>#NUM!</v>
      </c>
      <c r="H709" s="51" t="e">
        <f t="shared" si="112"/>
        <v>#NUM!</v>
      </c>
      <c r="I709" s="15" t="e">
        <f t="shared" si="120"/>
        <v>#NUM!</v>
      </c>
      <c r="J709" s="15" t="e">
        <f t="shared" si="113"/>
        <v>#NUM!</v>
      </c>
      <c r="K709" s="15" t="e">
        <f t="shared" si="114"/>
        <v>#NUM!</v>
      </c>
      <c r="L709" s="52" t="e">
        <f t="shared" si="115"/>
        <v>#NUM!</v>
      </c>
    </row>
    <row r="710" spans="1:12" ht="12.75">
      <c r="A710" s="33">
        <v>6.959999999999895</v>
      </c>
      <c r="B710" s="40" t="e">
        <f t="shared" si="116"/>
        <v>#NUM!</v>
      </c>
      <c r="C710" s="51" t="e">
        <f t="shared" si="117"/>
        <v>#NUM!</v>
      </c>
      <c r="D710" s="51" t="e">
        <f t="shared" si="118"/>
        <v>#NUM!</v>
      </c>
      <c r="E710" s="33">
        <f t="shared" si="119"/>
        <v>0.6329999999999855</v>
      </c>
      <c r="F710" s="52" t="e">
        <f t="shared" si="110"/>
        <v>#NUM!</v>
      </c>
      <c r="G710" s="52" t="e">
        <f t="shared" si="111"/>
        <v>#NUM!</v>
      </c>
      <c r="H710" s="51" t="e">
        <f t="shared" si="112"/>
        <v>#NUM!</v>
      </c>
      <c r="I710" s="15" t="e">
        <f t="shared" si="120"/>
        <v>#NUM!</v>
      </c>
      <c r="J710" s="15" t="e">
        <f t="shared" si="113"/>
        <v>#NUM!</v>
      </c>
      <c r="K710" s="15" t="e">
        <f t="shared" si="114"/>
        <v>#NUM!</v>
      </c>
      <c r="L710" s="52" t="e">
        <f t="shared" si="115"/>
        <v>#NUM!</v>
      </c>
    </row>
    <row r="711" spans="1:12" ht="12.75">
      <c r="A711" s="33">
        <v>6.969999999999895</v>
      </c>
      <c r="B711" s="40" t="e">
        <f t="shared" si="116"/>
        <v>#NUM!</v>
      </c>
      <c r="C711" s="51" t="e">
        <f t="shared" si="117"/>
        <v>#NUM!</v>
      </c>
      <c r="D711" s="51" t="e">
        <f t="shared" si="118"/>
        <v>#NUM!</v>
      </c>
      <c r="E711" s="33">
        <f t="shared" si="119"/>
        <v>0.6334999999999854</v>
      </c>
      <c r="F711" s="52" t="e">
        <f t="shared" si="110"/>
        <v>#NUM!</v>
      </c>
      <c r="G711" s="52" t="e">
        <f t="shared" si="111"/>
        <v>#NUM!</v>
      </c>
      <c r="H711" s="51" t="e">
        <f t="shared" si="112"/>
        <v>#NUM!</v>
      </c>
      <c r="I711" s="15" t="e">
        <f t="shared" si="120"/>
        <v>#NUM!</v>
      </c>
      <c r="J711" s="15" t="e">
        <f t="shared" si="113"/>
        <v>#NUM!</v>
      </c>
      <c r="K711" s="15" t="e">
        <f t="shared" si="114"/>
        <v>#NUM!</v>
      </c>
      <c r="L711" s="52" t="e">
        <f t="shared" si="115"/>
        <v>#NUM!</v>
      </c>
    </row>
    <row r="712" spans="1:12" ht="12.75">
      <c r="A712" s="33">
        <v>6.979999999999895</v>
      </c>
      <c r="B712" s="40" t="e">
        <f t="shared" si="116"/>
        <v>#NUM!</v>
      </c>
      <c r="C712" s="51" t="e">
        <f t="shared" si="117"/>
        <v>#NUM!</v>
      </c>
      <c r="D712" s="51" t="e">
        <f t="shared" si="118"/>
        <v>#NUM!</v>
      </c>
      <c r="E712" s="33">
        <f t="shared" si="119"/>
        <v>0.6339999999999854</v>
      </c>
      <c r="F712" s="52" t="e">
        <f t="shared" si="110"/>
        <v>#NUM!</v>
      </c>
      <c r="G712" s="52" t="e">
        <f t="shared" si="111"/>
        <v>#NUM!</v>
      </c>
      <c r="H712" s="51" t="e">
        <f t="shared" si="112"/>
        <v>#NUM!</v>
      </c>
      <c r="I712" s="15" t="e">
        <f t="shared" si="120"/>
        <v>#NUM!</v>
      </c>
      <c r="J712" s="15" t="e">
        <f t="shared" si="113"/>
        <v>#NUM!</v>
      </c>
      <c r="K712" s="15" t="e">
        <f t="shared" si="114"/>
        <v>#NUM!</v>
      </c>
      <c r="L712" s="52" t="e">
        <f t="shared" si="115"/>
        <v>#NUM!</v>
      </c>
    </row>
    <row r="713" spans="1:12" ht="12.75">
      <c r="A713" s="33">
        <v>6.9899999999998945</v>
      </c>
      <c r="B713" s="40" t="e">
        <f t="shared" si="116"/>
        <v>#NUM!</v>
      </c>
      <c r="C713" s="51" t="e">
        <f t="shared" si="117"/>
        <v>#NUM!</v>
      </c>
      <c r="D713" s="51" t="e">
        <f t="shared" si="118"/>
        <v>#NUM!</v>
      </c>
      <c r="E713" s="33">
        <f t="shared" si="119"/>
        <v>0.6344999999999853</v>
      </c>
      <c r="F713" s="52" t="e">
        <f t="shared" si="110"/>
        <v>#NUM!</v>
      </c>
      <c r="G713" s="52" t="e">
        <f t="shared" si="111"/>
        <v>#NUM!</v>
      </c>
      <c r="H713" s="51" t="e">
        <f t="shared" si="112"/>
        <v>#NUM!</v>
      </c>
      <c r="I713" s="15" t="e">
        <f t="shared" si="120"/>
        <v>#NUM!</v>
      </c>
      <c r="J713" s="15" t="e">
        <f t="shared" si="113"/>
        <v>#NUM!</v>
      </c>
      <c r="K713" s="15" t="e">
        <f t="shared" si="114"/>
        <v>#NUM!</v>
      </c>
      <c r="L713" s="52" t="e">
        <f t="shared" si="115"/>
        <v>#NUM!</v>
      </c>
    </row>
    <row r="714" spans="1:12" ht="12.75">
      <c r="A714" s="33">
        <v>6.999999999999894</v>
      </c>
      <c r="B714" s="40" t="e">
        <f t="shared" si="116"/>
        <v>#NUM!</v>
      </c>
      <c r="C714" s="51" t="e">
        <f t="shared" si="117"/>
        <v>#NUM!</v>
      </c>
      <c r="D714" s="51" t="e">
        <f t="shared" si="118"/>
        <v>#NUM!</v>
      </c>
      <c r="E714" s="33">
        <f t="shared" si="119"/>
        <v>0.6349999999999852</v>
      </c>
      <c r="F714" s="52" t="e">
        <f t="shared" si="110"/>
        <v>#NUM!</v>
      </c>
      <c r="G714" s="52" t="e">
        <f t="shared" si="111"/>
        <v>#NUM!</v>
      </c>
      <c r="H714" s="51" t="e">
        <f t="shared" si="112"/>
        <v>#NUM!</v>
      </c>
      <c r="I714" s="15" t="e">
        <f t="shared" si="120"/>
        <v>#NUM!</v>
      </c>
      <c r="J714" s="15" t="e">
        <f t="shared" si="113"/>
        <v>#NUM!</v>
      </c>
      <c r="K714" s="15" t="e">
        <f t="shared" si="114"/>
        <v>#NUM!</v>
      </c>
      <c r="L714" s="52" t="e">
        <f t="shared" si="115"/>
        <v>#NUM!</v>
      </c>
    </row>
    <row r="715" spans="1:12" ht="12.75">
      <c r="A715" s="33">
        <v>7.009999999999894</v>
      </c>
      <c r="B715" s="40" t="e">
        <f t="shared" si="116"/>
        <v>#NUM!</v>
      </c>
      <c r="C715" s="51" t="e">
        <f t="shared" si="117"/>
        <v>#NUM!</v>
      </c>
      <c r="D715" s="51" t="e">
        <f t="shared" si="118"/>
        <v>#NUM!</v>
      </c>
      <c r="E715" s="33">
        <f t="shared" si="119"/>
        <v>0.6354999999999852</v>
      </c>
      <c r="F715" s="52" t="e">
        <f t="shared" si="110"/>
        <v>#NUM!</v>
      </c>
      <c r="G715" s="52" t="e">
        <f t="shared" si="111"/>
        <v>#NUM!</v>
      </c>
      <c r="H715" s="51" t="e">
        <f t="shared" si="112"/>
        <v>#NUM!</v>
      </c>
      <c r="I715" s="15" t="e">
        <f t="shared" si="120"/>
        <v>#NUM!</v>
      </c>
      <c r="J715" s="15" t="e">
        <f t="shared" si="113"/>
        <v>#NUM!</v>
      </c>
      <c r="K715" s="15" t="e">
        <f t="shared" si="114"/>
        <v>#NUM!</v>
      </c>
      <c r="L715" s="52" t="e">
        <f t="shared" si="115"/>
        <v>#NUM!</v>
      </c>
    </row>
    <row r="716" spans="1:12" ht="12.75">
      <c r="A716" s="33">
        <v>7.019999999999894</v>
      </c>
      <c r="B716" s="40" t="e">
        <f t="shared" si="116"/>
        <v>#NUM!</v>
      </c>
      <c r="C716" s="51" t="e">
        <f t="shared" si="117"/>
        <v>#NUM!</v>
      </c>
      <c r="D716" s="51" t="e">
        <f t="shared" si="118"/>
        <v>#NUM!</v>
      </c>
      <c r="E716" s="33">
        <f t="shared" si="119"/>
        <v>0.6359999999999851</v>
      </c>
      <c r="F716" s="52" t="e">
        <f t="shared" si="110"/>
        <v>#NUM!</v>
      </c>
      <c r="G716" s="52" t="e">
        <f t="shared" si="111"/>
        <v>#NUM!</v>
      </c>
      <c r="H716" s="51" t="e">
        <f t="shared" si="112"/>
        <v>#NUM!</v>
      </c>
      <c r="I716" s="15" t="e">
        <f t="shared" si="120"/>
        <v>#NUM!</v>
      </c>
      <c r="J716" s="15" t="e">
        <f t="shared" si="113"/>
        <v>#NUM!</v>
      </c>
      <c r="K716" s="15" t="e">
        <f t="shared" si="114"/>
        <v>#NUM!</v>
      </c>
      <c r="L716" s="52" t="e">
        <f t="shared" si="115"/>
        <v>#NUM!</v>
      </c>
    </row>
    <row r="717" spans="1:12" ht="12.75">
      <c r="A717" s="33">
        <v>7.029999999999894</v>
      </c>
      <c r="B717" s="40" t="e">
        <f t="shared" si="116"/>
        <v>#NUM!</v>
      </c>
      <c r="C717" s="51" t="e">
        <f t="shared" si="117"/>
        <v>#NUM!</v>
      </c>
      <c r="D717" s="51" t="e">
        <f t="shared" si="118"/>
        <v>#NUM!</v>
      </c>
      <c r="E717" s="33">
        <f t="shared" si="119"/>
        <v>0.6364999999999851</v>
      </c>
      <c r="F717" s="52" t="e">
        <f t="shared" si="110"/>
        <v>#NUM!</v>
      </c>
      <c r="G717" s="52" t="e">
        <f t="shared" si="111"/>
        <v>#NUM!</v>
      </c>
      <c r="H717" s="51" t="e">
        <f t="shared" si="112"/>
        <v>#NUM!</v>
      </c>
      <c r="I717" s="15" t="e">
        <f t="shared" si="120"/>
        <v>#NUM!</v>
      </c>
      <c r="J717" s="15" t="e">
        <f t="shared" si="113"/>
        <v>#NUM!</v>
      </c>
      <c r="K717" s="15" t="e">
        <f t="shared" si="114"/>
        <v>#NUM!</v>
      </c>
      <c r="L717" s="52" t="e">
        <f t="shared" si="115"/>
        <v>#NUM!</v>
      </c>
    </row>
    <row r="718" spans="1:12" ht="12.75">
      <c r="A718" s="33">
        <v>7.0399999999998935</v>
      </c>
      <c r="B718" s="40" t="e">
        <f t="shared" si="116"/>
        <v>#NUM!</v>
      </c>
      <c r="C718" s="51" t="e">
        <f t="shared" si="117"/>
        <v>#NUM!</v>
      </c>
      <c r="D718" s="51" t="e">
        <f t="shared" si="118"/>
        <v>#NUM!</v>
      </c>
      <c r="E718" s="33">
        <f t="shared" si="119"/>
        <v>0.636999999999985</v>
      </c>
      <c r="F718" s="52" t="e">
        <f aca="true" t="shared" si="121" ref="F718:F781">($H$5*(2*(($H$2/2)^2-(C718/2)^2)+(C718*D718))/(E718/2)^2)</f>
        <v>#NUM!</v>
      </c>
      <c r="G718" s="52" t="e">
        <f aca="true" t="shared" si="122" ref="G718:G781">3.1416*B718*(E718/2)^2</f>
        <v>#NUM!</v>
      </c>
      <c r="H718" s="51" t="e">
        <f aca="true" t="shared" si="123" ref="H718:H781">$D$4*B718^$D$5</f>
        <v>#NUM!</v>
      </c>
      <c r="I718" s="15" t="e">
        <f t="shared" si="120"/>
        <v>#NUM!</v>
      </c>
      <c r="J718" s="15" t="e">
        <f aca="true" t="shared" si="124" ref="J718:J781">I718*4.45</f>
        <v>#NUM!</v>
      </c>
      <c r="K718" s="15" t="e">
        <f aca="true" t="shared" si="125" ref="K718:K781">J718*$H$8</f>
        <v>#NUM!</v>
      </c>
      <c r="L718" s="52" t="e">
        <f aca="true" t="shared" si="126" ref="L718:L781">G718*$H$8</f>
        <v>#NUM!</v>
      </c>
    </row>
    <row r="719" spans="1:12" ht="12.75">
      <c r="A719" s="33">
        <v>7.049999999999893</v>
      </c>
      <c r="B719" s="40" t="e">
        <f aca="true" t="shared" si="127" ref="B719:B782">F719*$D$2*$D$3*H718</f>
        <v>#NUM!</v>
      </c>
      <c r="C719" s="51" t="e">
        <f aca="true" t="shared" si="128" ref="C719:C782">C718+0.01*(2*H718)</f>
        <v>#NUM!</v>
      </c>
      <c r="D719" s="51" t="e">
        <f aca="true" t="shared" si="129" ref="D719:D782">D718-0.01*(2*H718)</f>
        <v>#NUM!</v>
      </c>
      <c r="E719" s="33">
        <f aca="true" t="shared" si="130" ref="E719:E782">E718+(0.01*$H$7)</f>
        <v>0.637499999999985</v>
      </c>
      <c r="F719" s="52" t="e">
        <f t="shared" si="121"/>
        <v>#NUM!</v>
      </c>
      <c r="G719" s="52" t="e">
        <f t="shared" si="122"/>
        <v>#NUM!</v>
      </c>
      <c r="H719" s="51" t="e">
        <f t="shared" si="123"/>
        <v>#NUM!</v>
      </c>
      <c r="I719" s="15" t="e">
        <f aca="true" t="shared" si="131" ref="I719:I782">G719*0.01+I718</f>
        <v>#NUM!</v>
      </c>
      <c r="J719" s="15" t="e">
        <f t="shared" si="124"/>
        <v>#NUM!</v>
      </c>
      <c r="K719" s="15" t="e">
        <f t="shared" si="125"/>
        <v>#NUM!</v>
      </c>
      <c r="L719" s="52" t="e">
        <f t="shared" si="126"/>
        <v>#NUM!</v>
      </c>
    </row>
    <row r="720" spans="1:12" ht="12.75">
      <c r="A720" s="33">
        <v>7.059999999999893</v>
      </c>
      <c r="B720" s="40" t="e">
        <f t="shared" si="127"/>
        <v>#NUM!</v>
      </c>
      <c r="C720" s="51" t="e">
        <f t="shared" si="128"/>
        <v>#NUM!</v>
      </c>
      <c r="D720" s="51" t="e">
        <f t="shared" si="129"/>
        <v>#NUM!</v>
      </c>
      <c r="E720" s="33">
        <f t="shared" si="130"/>
        <v>0.6379999999999849</v>
      </c>
      <c r="F720" s="52" t="e">
        <f t="shared" si="121"/>
        <v>#NUM!</v>
      </c>
      <c r="G720" s="52" t="e">
        <f t="shared" si="122"/>
        <v>#NUM!</v>
      </c>
      <c r="H720" s="51" t="e">
        <f t="shared" si="123"/>
        <v>#NUM!</v>
      </c>
      <c r="I720" s="15" t="e">
        <f t="shared" si="131"/>
        <v>#NUM!</v>
      </c>
      <c r="J720" s="15" t="e">
        <f t="shared" si="124"/>
        <v>#NUM!</v>
      </c>
      <c r="K720" s="15" t="e">
        <f t="shared" si="125"/>
        <v>#NUM!</v>
      </c>
      <c r="L720" s="52" t="e">
        <f t="shared" si="126"/>
        <v>#NUM!</v>
      </c>
    </row>
    <row r="721" spans="1:12" ht="12.75">
      <c r="A721" s="33">
        <v>7.069999999999893</v>
      </c>
      <c r="B721" s="40" t="e">
        <f t="shared" si="127"/>
        <v>#NUM!</v>
      </c>
      <c r="C721" s="51" t="e">
        <f t="shared" si="128"/>
        <v>#NUM!</v>
      </c>
      <c r="D721" s="51" t="e">
        <f t="shared" si="129"/>
        <v>#NUM!</v>
      </c>
      <c r="E721" s="33">
        <f t="shared" si="130"/>
        <v>0.6384999999999849</v>
      </c>
      <c r="F721" s="52" t="e">
        <f t="shared" si="121"/>
        <v>#NUM!</v>
      </c>
      <c r="G721" s="52" t="e">
        <f t="shared" si="122"/>
        <v>#NUM!</v>
      </c>
      <c r="H721" s="51" t="e">
        <f t="shared" si="123"/>
        <v>#NUM!</v>
      </c>
      <c r="I721" s="15" t="e">
        <f t="shared" si="131"/>
        <v>#NUM!</v>
      </c>
      <c r="J721" s="15" t="e">
        <f t="shared" si="124"/>
        <v>#NUM!</v>
      </c>
      <c r="K721" s="15" t="e">
        <f t="shared" si="125"/>
        <v>#NUM!</v>
      </c>
      <c r="L721" s="52" t="e">
        <f t="shared" si="126"/>
        <v>#NUM!</v>
      </c>
    </row>
    <row r="722" spans="1:12" ht="12.75">
      <c r="A722" s="33">
        <v>7.079999999999893</v>
      </c>
      <c r="B722" s="40" t="e">
        <f t="shared" si="127"/>
        <v>#NUM!</v>
      </c>
      <c r="C722" s="51" t="e">
        <f t="shared" si="128"/>
        <v>#NUM!</v>
      </c>
      <c r="D722" s="51" t="e">
        <f t="shared" si="129"/>
        <v>#NUM!</v>
      </c>
      <c r="E722" s="33">
        <f t="shared" si="130"/>
        <v>0.6389999999999848</v>
      </c>
      <c r="F722" s="52" t="e">
        <f t="shared" si="121"/>
        <v>#NUM!</v>
      </c>
      <c r="G722" s="52" t="e">
        <f t="shared" si="122"/>
        <v>#NUM!</v>
      </c>
      <c r="H722" s="51" t="e">
        <f t="shared" si="123"/>
        <v>#NUM!</v>
      </c>
      <c r="I722" s="15" t="e">
        <f t="shared" si="131"/>
        <v>#NUM!</v>
      </c>
      <c r="J722" s="15" t="e">
        <f t="shared" si="124"/>
        <v>#NUM!</v>
      </c>
      <c r="K722" s="15" t="e">
        <f t="shared" si="125"/>
        <v>#NUM!</v>
      </c>
      <c r="L722" s="52" t="e">
        <f t="shared" si="126"/>
        <v>#NUM!</v>
      </c>
    </row>
    <row r="723" spans="1:12" ht="12.75">
      <c r="A723" s="33">
        <v>7.089999999999892</v>
      </c>
      <c r="B723" s="40" t="e">
        <f t="shared" si="127"/>
        <v>#NUM!</v>
      </c>
      <c r="C723" s="51" t="e">
        <f t="shared" si="128"/>
        <v>#NUM!</v>
      </c>
      <c r="D723" s="51" t="e">
        <f t="shared" si="129"/>
        <v>#NUM!</v>
      </c>
      <c r="E723" s="33">
        <f t="shared" si="130"/>
        <v>0.6394999999999847</v>
      </c>
      <c r="F723" s="52" t="e">
        <f t="shared" si="121"/>
        <v>#NUM!</v>
      </c>
      <c r="G723" s="52" t="e">
        <f t="shared" si="122"/>
        <v>#NUM!</v>
      </c>
      <c r="H723" s="51" t="e">
        <f t="shared" si="123"/>
        <v>#NUM!</v>
      </c>
      <c r="I723" s="15" t="e">
        <f t="shared" si="131"/>
        <v>#NUM!</v>
      </c>
      <c r="J723" s="15" t="e">
        <f t="shared" si="124"/>
        <v>#NUM!</v>
      </c>
      <c r="K723" s="15" t="e">
        <f t="shared" si="125"/>
        <v>#NUM!</v>
      </c>
      <c r="L723" s="52" t="e">
        <f t="shared" si="126"/>
        <v>#NUM!</v>
      </c>
    </row>
    <row r="724" spans="1:12" ht="12.75">
      <c r="A724" s="33">
        <v>7.099999999999892</v>
      </c>
      <c r="B724" s="40" t="e">
        <f t="shared" si="127"/>
        <v>#NUM!</v>
      </c>
      <c r="C724" s="51" t="e">
        <f t="shared" si="128"/>
        <v>#NUM!</v>
      </c>
      <c r="D724" s="51" t="e">
        <f t="shared" si="129"/>
        <v>#NUM!</v>
      </c>
      <c r="E724" s="33">
        <f t="shared" si="130"/>
        <v>0.6399999999999847</v>
      </c>
      <c r="F724" s="52" t="e">
        <f t="shared" si="121"/>
        <v>#NUM!</v>
      </c>
      <c r="G724" s="52" t="e">
        <f t="shared" si="122"/>
        <v>#NUM!</v>
      </c>
      <c r="H724" s="51" t="e">
        <f t="shared" si="123"/>
        <v>#NUM!</v>
      </c>
      <c r="I724" s="15" t="e">
        <f t="shared" si="131"/>
        <v>#NUM!</v>
      </c>
      <c r="J724" s="15" t="e">
        <f t="shared" si="124"/>
        <v>#NUM!</v>
      </c>
      <c r="K724" s="15" t="e">
        <f t="shared" si="125"/>
        <v>#NUM!</v>
      </c>
      <c r="L724" s="52" t="e">
        <f t="shared" si="126"/>
        <v>#NUM!</v>
      </c>
    </row>
    <row r="725" spans="1:12" ht="12.75">
      <c r="A725" s="33">
        <v>7.109999999999892</v>
      </c>
      <c r="B725" s="40" t="e">
        <f t="shared" si="127"/>
        <v>#NUM!</v>
      </c>
      <c r="C725" s="51" t="e">
        <f t="shared" si="128"/>
        <v>#NUM!</v>
      </c>
      <c r="D725" s="51" t="e">
        <f t="shared" si="129"/>
        <v>#NUM!</v>
      </c>
      <c r="E725" s="33">
        <f t="shared" si="130"/>
        <v>0.6404999999999846</v>
      </c>
      <c r="F725" s="52" t="e">
        <f t="shared" si="121"/>
        <v>#NUM!</v>
      </c>
      <c r="G725" s="52" t="e">
        <f t="shared" si="122"/>
        <v>#NUM!</v>
      </c>
      <c r="H725" s="51" t="e">
        <f t="shared" si="123"/>
        <v>#NUM!</v>
      </c>
      <c r="I725" s="15" t="e">
        <f t="shared" si="131"/>
        <v>#NUM!</v>
      </c>
      <c r="J725" s="15" t="e">
        <f t="shared" si="124"/>
        <v>#NUM!</v>
      </c>
      <c r="K725" s="15" t="e">
        <f t="shared" si="125"/>
        <v>#NUM!</v>
      </c>
      <c r="L725" s="52" t="e">
        <f t="shared" si="126"/>
        <v>#NUM!</v>
      </c>
    </row>
    <row r="726" spans="1:12" ht="12.75">
      <c r="A726" s="33">
        <v>7.119999999999892</v>
      </c>
      <c r="B726" s="40" t="e">
        <f t="shared" si="127"/>
        <v>#NUM!</v>
      </c>
      <c r="C726" s="51" t="e">
        <f t="shared" si="128"/>
        <v>#NUM!</v>
      </c>
      <c r="D726" s="51" t="e">
        <f t="shared" si="129"/>
        <v>#NUM!</v>
      </c>
      <c r="E726" s="33">
        <f t="shared" si="130"/>
        <v>0.6409999999999846</v>
      </c>
      <c r="F726" s="52" t="e">
        <f t="shared" si="121"/>
        <v>#NUM!</v>
      </c>
      <c r="G726" s="52" t="e">
        <f t="shared" si="122"/>
        <v>#NUM!</v>
      </c>
      <c r="H726" s="51" t="e">
        <f t="shared" si="123"/>
        <v>#NUM!</v>
      </c>
      <c r="I726" s="15" t="e">
        <f t="shared" si="131"/>
        <v>#NUM!</v>
      </c>
      <c r="J726" s="15" t="e">
        <f t="shared" si="124"/>
        <v>#NUM!</v>
      </c>
      <c r="K726" s="15" t="e">
        <f t="shared" si="125"/>
        <v>#NUM!</v>
      </c>
      <c r="L726" s="52" t="e">
        <f t="shared" si="126"/>
        <v>#NUM!</v>
      </c>
    </row>
    <row r="727" spans="1:12" ht="12.75">
      <c r="A727" s="33">
        <v>7.1299999999998915</v>
      </c>
      <c r="B727" s="40" t="e">
        <f t="shared" si="127"/>
        <v>#NUM!</v>
      </c>
      <c r="C727" s="51" t="e">
        <f t="shared" si="128"/>
        <v>#NUM!</v>
      </c>
      <c r="D727" s="51" t="e">
        <f t="shared" si="129"/>
        <v>#NUM!</v>
      </c>
      <c r="E727" s="33">
        <f t="shared" si="130"/>
        <v>0.6414999999999845</v>
      </c>
      <c r="F727" s="52" t="e">
        <f t="shared" si="121"/>
        <v>#NUM!</v>
      </c>
      <c r="G727" s="52" t="e">
        <f t="shared" si="122"/>
        <v>#NUM!</v>
      </c>
      <c r="H727" s="51" t="e">
        <f t="shared" si="123"/>
        <v>#NUM!</v>
      </c>
      <c r="I727" s="15" t="e">
        <f t="shared" si="131"/>
        <v>#NUM!</v>
      </c>
      <c r="J727" s="15" t="e">
        <f t="shared" si="124"/>
        <v>#NUM!</v>
      </c>
      <c r="K727" s="15" t="e">
        <f t="shared" si="125"/>
        <v>#NUM!</v>
      </c>
      <c r="L727" s="52" t="e">
        <f t="shared" si="126"/>
        <v>#NUM!</v>
      </c>
    </row>
    <row r="728" spans="1:12" ht="12.75">
      <c r="A728" s="33">
        <v>7.139999999999891</v>
      </c>
      <c r="B728" s="40" t="e">
        <f t="shared" si="127"/>
        <v>#NUM!</v>
      </c>
      <c r="C728" s="51" t="e">
        <f t="shared" si="128"/>
        <v>#NUM!</v>
      </c>
      <c r="D728" s="51" t="e">
        <f t="shared" si="129"/>
        <v>#NUM!</v>
      </c>
      <c r="E728" s="33">
        <f t="shared" si="130"/>
        <v>0.6419999999999845</v>
      </c>
      <c r="F728" s="52" t="e">
        <f t="shared" si="121"/>
        <v>#NUM!</v>
      </c>
      <c r="G728" s="52" t="e">
        <f t="shared" si="122"/>
        <v>#NUM!</v>
      </c>
      <c r="H728" s="51" t="e">
        <f t="shared" si="123"/>
        <v>#NUM!</v>
      </c>
      <c r="I728" s="15" t="e">
        <f t="shared" si="131"/>
        <v>#NUM!</v>
      </c>
      <c r="J728" s="15" t="e">
        <f t="shared" si="124"/>
        <v>#NUM!</v>
      </c>
      <c r="K728" s="15" t="e">
        <f t="shared" si="125"/>
        <v>#NUM!</v>
      </c>
      <c r="L728" s="52" t="e">
        <f t="shared" si="126"/>
        <v>#NUM!</v>
      </c>
    </row>
    <row r="729" spans="1:12" ht="12.75">
      <c r="A729" s="33">
        <v>7.149999999999891</v>
      </c>
      <c r="B729" s="40" t="e">
        <f t="shared" si="127"/>
        <v>#NUM!</v>
      </c>
      <c r="C729" s="51" t="e">
        <f t="shared" si="128"/>
        <v>#NUM!</v>
      </c>
      <c r="D729" s="51" t="e">
        <f t="shared" si="129"/>
        <v>#NUM!</v>
      </c>
      <c r="E729" s="33">
        <f t="shared" si="130"/>
        <v>0.6424999999999844</v>
      </c>
      <c r="F729" s="52" t="e">
        <f t="shared" si="121"/>
        <v>#NUM!</v>
      </c>
      <c r="G729" s="52" t="e">
        <f t="shared" si="122"/>
        <v>#NUM!</v>
      </c>
      <c r="H729" s="51" t="e">
        <f t="shared" si="123"/>
        <v>#NUM!</v>
      </c>
      <c r="I729" s="15" t="e">
        <f t="shared" si="131"/>
        <v>#NUM!</v>
      </c>
      <c r="J729" s="15" t="e">
        <f t="shared" si="124"/>
        <v>#NUM!</v>
      </c>
      <c r="K729" s="15" t="e">
        <f t="shared" si="125"/>
        <v>#NUM!</v>
      </c>
      <c r="L729" s="52" t="e">
        <f t="shared" si="126"/>
        <v>#NUM!</v>
      </c>
    </row>
    <row r="730" spans="1:12" ht="12.75">
      <c r="A730" s="33">
        <v>7.159999999999891</v>
      </c>
      <c r="B730" s="40" t="e">
        <f t="shared" si="127"/>
        <v>#NUM!</v>
      </c>
      <c r="C730" s="51" t="e">
        <f t="shared" si="128"/>
        <v>#NUM!</v>
      </c>
      <c r="D730" s="51" t="e">
        <f t="shared" si="129"/>
        <v>#NUM!</v>
      </c>
      <c r="E730" s="33">
        <f t="shared" si="130"/>
        <v>0.6429999999999844</v>
      </c>
      <c r="F730" s="52" t="e">
        <f t="shared" si="121"/>
        <v>#NUM!</v>
      </c>
      <c r="G730" s="52" t="e">
        <f t="shared" si="122"/>
        <v>#NUM!</v>
      </c>
      <c r="H730" s="51" t="e">
        <f t="shared" si="123"/>
        <v>#NUM!</v>
      </c>
      <c r="I730" s="15" t="e">
        <f t="shared" si="131"/>
        <v>#NUM!</v>
      </c>
      <c r="J730" s="15" t="e">
        <f t="shared" si="124"/>
        <v>#NUM!</v>
      </c>
      <c r="K730" s="15" t="e">
        <f t="shared" si="125"/>
        <v>#NUM!</v>
      </c>
      <c r="L730" s="52" t="e">
        <f t="shared" si="126"/>
        <v>#NUM!</v>
      </c>
    </row>
    <row r="731" spans="1:12" ht="12.75">
      <c r="A731" s="33">
        <v>7.169999999999891</v>
      </c>
      <c r="B731" s="40" t="e">
        <f t="shared" si="127"/>
        <v>#NUM!</v>
      </c>
      <c r="C731" s="51" t="e">
        <f t="shared" si="128"/>
        <v>#NUM!</v>
      </c>
      <c r="D731" s="51" t="e">
        <f t="shared" si="129"/>
        <v>#NUM!</v>
      </c>
      <c r="E731" s="33">
        <f t="shared" si="130"/>
        <v>0.6434999999999843</v>
      </c>
      <c r="F731" s="52" t="e">
        <f t="shared" si="121"/>
        <v>#NUM!</v>
      </c>
      <c r="G731" s="52" t="e">
        <f t="shared" si="122"/>
        <v>#NUM!</v>
      </c>
      <c r="H731" s="51" t="e">
        <f t="shared" si="123"/>
        <v>#NUM!</v>
      </c>
      <c r="I731" s="15" t="e">
        <f t="shared" si="131"/>
        <v>#NUM!</v>
      </c>
      <c r="J731" s="15" t="e">
        <f t="shared" si="124"/>
        <v>#NUM!</v>
      </c>
      <c r="K731" s="15" t="e">
        <f t="shared" si="125"/>
        <v>#NUM!</v>
      </c>
      <c r="L731" s="52" t="e">
        <f t="shared" si="126"/>
        <v>#NUM!</v>
      </c>
    </row>
    <row r="732" spans="1:12" ht="12.75">
      <c r="A732" s="33">
        <v>7.1799999999998905</v>
      </c>
      <c r="B732" s="40" t="e">
        <f t="shared" si="127"/>
        <v>#NUM!</v>
      </c>
      <c r="C732" s="51" t="e">
        <f t="shared" si="128"/>
        <v>#NUM!</v>
      </c>
      <c r="D732" s="51" t="e">
        <f t="shared" si="129"/>
        <v>#NUM!</v>
      </c>
      <c r="E732" s="33">
        <f t="shared" si="130"/>
        <v>0.6439999999999843</v>
      </c>
      <c r="F732" s="52" t="e">
        <f t="shared" si="121"/>
        <v>#NUM!</v>
      </c>
      <c r="G732" s="52" t="e">
        <f t="shared" si="122"/>
        <v>#NUM!</v>
      </c>
      <c r="H732" s="51" t="e">
        <f t="shared" si="123"/>
        <v>#NUM!</v>
      </c>
      <c r="I732" s="15" t="e">
        <f t="shared" si="131"/>
        <v>#NUM!</v>
      </c>
      <c r="J732" s="15" t="e">
        <f t="shared" si="124"/>
        <v>#NUM!</v>
      </c>
      <c r="K732" s="15" t="e">
        <f t="shared" si="125"/>
        <v>#NUM!</v>
      </c>
      <c r="L732" s="52" t="e">
        <f t="shared" si="126"/>
        <v>#NUM!</v>
      </c>
    </row>
    <row r="733" spans="1:12" ht="12.75">
      <c r="A733" s="33">
        <v>7.18999999999989</v>
      </c>
      <c r="B733" s="40" t="e">
        <f t="shared" si="127"/>
        <v>#NUM!</v>
      </c>
      <c r="C733" s="51" t="e">
        <f t="shared" si="128"/>
        <v>#NUM!</v>
      </c>
      <c r="D733" s="51" t="e">
        <f t="shared" si="129"/>
        <v>#NUM!</v>
      </c>
      <c r="E733" s="33">
        <f t="shared" si="130"/>
        <v>0.6444999999999842</v>
      </c>
      <c r="F733" s="52" t="e">
        <f t="shared" si="121"/>
        <v>#NUM!</v>
      </c>
      <c r="G733" s="52" t="e">
        <f t="shared" si="122"/>
        <v>#NUM!</v>
      </c>
      <c r="H733" s="51" t="e">
        <f t="shared" si="123"/>
        <v>#NUM!</v>
      </c>
      <c r="I733" s="15" t="e">
        <f t="shared" si="131"/>
        <v>#NUM!</v>
      </c>
      <c r="J733" s="15" t="e">
        <f t="shared" si="124"/>
        <v>#NUM!</v>
      </c>
      <c r="K733" s="15" t="e">
        <f t="shared" si="125"/>
        <v>#NUM!</v>
      </c>
      <c r="L733" s="52" t="e">
        <f t="shared" si="126"/>
        <v>#NUM!</v>
      </c>
    </row>
    <row r="734" spans="1:12" ht="12.75">
      <c r="A734" s="33">
        <v>7.19999999999989</v>
      </c>
      <c r="B734" s="40" t="e">
        <f t="shared" si="127"/>
        <v>#NUM!</v>
      </c>
      <c r="C734" s="51" t="e">
        <f t="shared" si="128"/>
        <v>#NUM!</v>
      </c>
      <c r="D734" s="51" t="e">
        <f t="shared" si="129"/>
        <v>#NUM!</v>
      </c>
      <c r="E734" s="33">
        <f t="shared" si="130"/>
        <v>0.6449999999999841</v>
      </c>
      <c r="F734" s="52" t="e">
        <f t="shared" si="121"/>
        <v>#NUM!</v>
      </c>
      <c r="G734" s="52" t="e">
        <f t="shared" si="122"/>
        <v>#NUM!</v>
      </c>
      <c r="H734" s="51" t="e">
        <f t="shared" si="123"/>
        <v>#NUM!</v>
      </c>
      <c r="I734" s="15" t="e">
        <f t="shared" si="131"/>
        <v>#NUM!</v>
      </c>
      <c r="J734" s="15" t="e">
        <f t="shared" si="124"/>
        <v>#NUM!</v>
      </c>
      <c r="K734" s="15" t="e">
        <f t="shared" si="125"/>
        <v>#NUM!</v>
      </c>
      <c r="L734" s="52" t="e">
        <f t="shared" si="126"/>
        <v>#NUM!</v>
      </c>
    </row>
    <row r="735" spans="1:12" ht="12.75">
      <c r="A735" s="33">
        <v>7.20999999999989</v>
      </c>
      <c r="B735" s="40" t="e">
        <f t="shared" si="127"/>
        <v>#NUM!</v>
      </c>
      <c r="C735" s="51" t="e">
        <f t="shared" si="128"/>
        <v>#NUM!</v>
      </c>
      <c r="D735" s="51" t="e">
        <f t="shared" si="129"/>
        <v>#NUM!</v>
      </c>
      <c r="E735" s="33">
        <f t="shared" si="130"/>
        <v>0.6454999999999841</v>
      </c>
      <c r="F735" s="52" t="e">
        <f t="shared" si="121"/>
        <v>#NUM!</v>
      </c>
      <c r="G735" s="52" t="e">
        <f t="shared" si="122"/>
        <v>#NUM!</v>
      </c>
      <c r="H735" s="51" t="e">
        <f t="shared" si="123"/>
        <v>#NUM!</v>
      </c>
      <c r="I735" s="15" t="e">
        <f t="shared" si="131"/>
        <v>#NUM!</v>
      </c>
      <c r="J735" s="15" t="e">
        <f t="shared" si="124"/>
        <v>#NUM!</v>
      </c>
      <c r="K735" s="15" t="e">
        <f t="shared" si="125"/>
        <v>#NUM!</v>
      </c>
      <c r="L735" s="52" t="e">
        <f t="shared" si="126"/>
        <v>#NUM!</v>
      </c>
    </row>
    <row r="736" spans="1:12" ht="12.75">
      <c r="A736" s="33">
        <v>7.21999999999989</v>
      </c>
      <c r="B736" s="40" t="e">
        <f t="shared" si="127"/>
        <v>#NUM!</v>
      </c>
      <c r="C736" s="51" t="e">
        <f t="shared" si="128"/>
        <v>#NUM!</v>
      </c>
      <c r="D736" s="51" t="e">
        <f t="shared" si="129"/>
        <v>#NUM!</v>
      </c>
      <c r="E736" s="33">
        <f t="shared" si="130"/>
        <v>0.645999999999984</v>
      </c>
      <c r="F736" s="52" t="e">
        <f t="shared" si="121"/>
        <v>#NUM!</v>
      </c>
      <c r="G736" s="52" t="e">
        <f t="shared" si="122"/>
        <v>#NUM!</v>
      </c>
      <c r="H736" s="51" t="e">
        <f t="shared" si="123"/>
        <v>#NUM!</v>
      </c>
      <c r="I736" s="15" t="e">
        <f t="shared" si="131"/>
        <v>#NUM!</v>
      </c>
      <c r="J736" s="15" t="e">
        <f t="shared" si="124"/>
        <v>#NUM!</v>
      </c>
      <c r="K736" s="15" t="e">
        <f t="shared" si="125"/>
        <v>#NUM!</v>
      </c>
      <c r="L736" s="52" t="e">
        <f t="shared" si="126"/>
        <v>#NUM!</v>
      </c>
    </row>
    <row r="737" spans="1:12" ht="12.75">
      <c r="A737" s="33">
        <v>7.229999999999889</v>
      </c>
      <c r="B737" s="40" t="e">
        <f t="shared" si="127"/>
        <v>#NUM!</v>
      </c>
      <c r="C737" s="51" t="e">
        <f t="shared" si="128"/>
        <v>#NUM!</v>
      </c>
      <c r="D737" s="51" t="e">
        <f t="shared" si="129"/>
        <v>#NUM!</v>
      </c>
      <c r="E737" s="33">
        <f t="shared" si="130"/>
        <v>0.646499999999984</v>
      </c>
      <c r="F737" s="52" t="e">
        <f t="shared" si="121"/>
        <v>#NUM!</v>
      </c>
      <c r="G737" s="52" t="e">
        <f t="shared" si="122"/>
        <v>#NUM!</v>
      </c>
      <c r="H737" s="51" t="e">
        <f t="shared" si="123"/>
        <v>#NUM!</v>
      </c>
      <c r="I737" s="15" t="e">
        <f t="shared" si="131"/>
        <v>#NUM!</v>
      </c>
      <c r="J737" s="15" t="e">
        <f t="shared" si="124"/>
        <v>#NUM!</v>
      </c>
      <c r="K737" s="15" t="e">
        <f t="shared" si="125"/>
        <v>#NUM!</v>
      </c>
      <c r="L737" s="52" t="e">
        <f t="shared" si="126"/>
        <v>#NUM!</v>
      </c>
    </row>
    <row r="738" spans="1:12" ht="12.75">
      <c r="A738" s="33">
        <v>7.239999999999889</v>
      </c>
      <c r="B738" s="40" t="e">
        <f t="shared" si="127"/>
        <v>#NUM!</v>
      </c>
      <c r="C738" s="51" t="e">
        <f t="shared" si="128"/>
        <v>#NUM!</v>
      </c>
      <c r="D738" s="51" t="e">
        <f t="shared" si="129"/>
        <v>#NUM!</v>
      </c>
      <c r="E738" s="33">
        <f t="shared" si="130"/>
        <v>0.6469999999999839</v>
      </c>
      <c r="F738" s="52" t="e">
        <f t="shared" si="121"/>
        <v>#NUM!</v>
      </c>
      <c r="G738" s="52" t="e">
        <f t="shared" si="122"/>
        <v>#NUM!</v>
      </c>
      <c r="H738" s="51" t="e">
        <f t="shared" si="123"/>
        <v>#NUM!</v>
      </c>
      <c r="I738" s="15" t="e">
        <f t="shared" si="131"/>
        <v>#NUM!</v>
      </c>
      <c r="J738" s="15" t="e">
        <f t="shared" si="124"/>
        <v>#NUM!</v>
      </c>
      <c r="K738" s="15" t="e">
        <f t="shared" si="125"/>
        <v>#NUM!</v>
      </c>
      <c r="L738" s="52" t="e">
        <f t="shared" si="126"/>
        <v>#NUM!</v>
      </c>
    </row>
    <row r="739" spans="1:12" ht="12.75">
      <c r="A739" s="33">
        <v>7.249999999999889</v>
      </c>
      <c r="B739" s="40" t="e">
        <f t="shared" si="127"/>
        <v>#NUM!</v>
      </c>
      <c r="C739" s="51" t="e">
        <f t="shared" si="128"/>
        <v>#NUM!</v>
      </c>
      <c r="D739" s="51" t="e">
        <f t="shared" si="129"/>
        <v>#NUM!</v>
      </c>
      <c r="E739" s="33">
        <f t="shared" si="130"/>
        <v>0.6474999999999839</v>
      </c>
      <c r="F739" s="52" t="e">
        <f t="shared" si="121"/>
        <v>#NUM!</v>
      </c>
      <c r="G739" s="52" t="e">
        <f t="shared" si="122"/>
        <v>#NUM!</v>
      </c>
      <c r="H739" s="51" t="e">
        <f t="shared" si="123"/>
        <v>#NUM!</v>
      </c>
      <c r="I739" s="15" t="e">
        <f t="shared" si="131"/>
        <v>#NUM!</v>
      </c>
      <c r="J739" s="15" t="e">
        <f t="shared" si="124"/>
        <v>#NUM!</v>
      </c>
      <c r="K739" s="15" t="e">
        <f t="shared" si="125"/>
        <v>#NUM!</v>
      </c>
      <c r="L739" s="52" t="e">
        <f t="shared" si="126"/>
        <v>#NUM!</v>
      </c>
    </row>
    <row r="740" spans="1:12" ht="12.75">
      <c r="A740" s="33">
        <v>7.259999999999889</v>
      </c>
      <c r="B740" s="40" t="e">
        <f t="shared" si="127"/>
        <v>#NUM!</v>
      </c>
      <c r="C740" s="51" t="e">
        <f t="shared" si="128"/>
        <v>#NUM!</v>
      </c>
      <c r="D740" s="51" t="e">
        <f t="shared" si="129"/>
        <v>#NUM!</v>
      </c>
      <c r="E740" s="33">
        <f t="shared" si="130"/>
        <v>0.6479999999999838</v>
      </c>
      <c r="F740" s="52" t="e">
        <f t="shared" si="121"/>
        <v>#NUM!</v>
      </c>
      <c r="G740" s="52" t="e">
        <f t="shared" si="122"/>
        <v>#NUM!</v>
      </c>
      <c r="H740" s="51" t="e">
        <f t="shared" si="123"/>
        <v>#NUM!</v>
      </c>
      <c r="I740" s="15" t="e">
        <f t="shared" si="131"/>
        <v>#NUM!</v>
      </c>
      <c r="J740" s="15" t="e">
        <f t="shared" si="124"/>
        <v>#NUM!</v>
      </c>
      <c r="K740" s="15" t="e">
        <f t="shared" si="125"/>
        <v>#NUM!</v>
      </c>
      <c r="L740" s="52" t="e">
        <f t="shared" si="126"/>
        <v>#NUM!</v>
      </c>
    </row>
    <row r="741" spans="1:12" ht="12.75">
      <c r="A741" s="33">
        <v>7.2699999999998886</v>
      </c>
      <c r="B741" s="40" t="e">
        <f t="shared" si="127"/>
        <v>#NUM!</v>
      </c>
      <c r="C741" s="51" t="e">
        <f t="shared" si="128"/>
        <v>#NUM!</v>
      </c>
      <c r="D741" s="51" t="e">
        <f t="shared" si="129"/>
        <v>#NUM!</v>
      </c>
      <c r="E741" s="33">
        <f t="shared" si="130"/>
        <v>0.6484999999999838</v>
      </c>
      <c r="F741" s="52" t="e">
        <f t="shared" si="121"/>
        <v>#NUM!</v>
      </c>
      <c r="G741" s="52" t="e">
        <f t="shared" si="122"/>
        <v>#NUM!</v>
      </c>
      <c r="H741" s="51" t="e">
        <f t="shared" si="123"/>
        <v>#NUM!</v>
      </c>
      <c r="I741" s="15" t="e">
        <f t="shared" si="131"/>
        <v>#NUM!</v>
      </c>
      <c r="J741" s="15" t="e">
        <f t="shared" si="124"/>
        <v>#NUM!</v>
      </c>
      <c r="K741" s="15" t="e">
        <f t="shared" si="125"/>
        <v>#NUM!</v>
      </c>
      <c r="L741" s="52" t="e">
        <f t="shared" si="126"/>
        <v>#NUM!</v>
      </c>
    </row>
    <row r="742" spans="1:12" ht="12.75">
      <c r="A742" s="33">
        <v>7.279999999999888</v>
      </c>
      <c r="B742" s="40" t="e">
        <f t="shared" si="127"/>
        <v>#NUM!</v>
      </c>
      <c r="C742" s="51" t="e">
        <f t="shared" si="128"/>
        <v>#NUM!</v>
      </c>
      <c r="D742" s="51" t="e">
        <f t="shared" si="129"/>
        <v>#NUM!</v>
      </c>
      <c r="E742" s="33">
        <f t="shared" si="130"/>
        <v>0.6489999999999837</v>
      </c>
      <c r="F742" s="52" t="e">
        <f t="shared" si="121"/>
        <v>#NUM!</v>
      </c>
      <c r="G742" s="52" t="e">
        <f t="shared" si="122"/>
        <v>#NUM!</v>
      </c>
      <c r="H742" s="51" t="e">
        <f t="shared" si="123"/>
        <v>#NUM!</v>
      </c>
      <c r="I742" s="15" t="e">
        <f t="shared" si="131"/>
        <v>#NUM!</v>
      </c>
      <c r="J742" s="15" t="e">
        <f t="shared" si="124"/>
        <v>#NUM!</v>
      </c>
      <c r="K742" s="15" t="e">
        <f t="shared" si="125"/>
        <v>#NUM!</v>
      </c>
      <c r="L742" s="52" t="e">
        <f t="shared" si="126"/>
        <v>#NUM!</v>
      </c>
    </row>
    <row r="743" spans="1:12" ht="12.75">
      <c r="A743" s="33">
        <v>7.289999999999888</v>
      </c>
      <c r="B743" s="40" t="e">
        <f t="shared" si="127"/>
        <v>#NUM!</v>
      </c>
      <c r="C743" s="51" t="e">
        <f t="shared" si="128"/>
        <v>#NUM!</v>
      </c>
      <c r="D743" s="51" t="e">
        <f t="shared" si="129"/>
        <v>#NUM!</v>
      </c>
      <c r="E743" s="33">
        <f t="shared" si="130"/>
        <v>0.6494999999999836</v>
      </c>
      <c r="F743" s="52" t="e">
        <f t="shared" si="121"/>
        <v>#NUM!</v>
      </c>
      <c r="G743" s="52" t="e">
        <f t="shared" si="122"/>
        <v>#NUM!</v>
      </c>
      <c r="H743" s="51" t="e">
        <f t="shared" si="123"/>
        <v>#NUM!</v>
      </c>
      <c r="I743" s="15" t="e">
        <f t="shared" si="131"/>
        <v>#NUM!</v>
      </c>
      <c r="J743" s="15" t="e">
        <f t="shared" si="124"/>
        <v>#NUM!</v>
      </c>
      <c r="K743" s="15" t="e">
        <f t="shared" si="125"/>
        <v>#NUM!</v>
      </c>
      <c r="L743" s="52" t="e">
        <f t="shared" si="126"/>
        <v>#NUM!</v>
      </c>
    </row>
    <row r="744" spans="1:12" ht="12.75">
      <c r="A744" s="33">
        <v>7.299999999999888</v>
      </c>
      <c r="B744" s="40" t="e">
        <f t="shared" si="127"/>
        <v>#NUM!</v>
      </c>
      <c r="C744" s="51" t="e">
        <f t="shared" si="128"/>
        <v>#NUM!</v>
      </c>
      <c r="D744" s="51" t="e">
        <f t="shared" si="129"/>
        <v>#NUM!</v>
      </c>
      <c r="E744" s="33">
        <f t="shared" si="130"/>
        <v>0.6499999999999836</v>
      </c>
      <c r="F744" s="52" t="e">
        <f t="shared" si="121"/>
        <v>#NUM!</v>
      </c>
      <c r="G744" s="52" t="e">
        <f t="shared" si="122"/>
        <v>#NUM!</v>
      </c>
      <c r="H744" s="51" t="e">
        <f t="shared" si="123"/>
        <v>#NUM!</v>
      </c>
      <c r="I744" s="15" t="e">
        <f t="shared" si="131"/>
        <v>#NUM!</v>
      </c>
      <c r="J744" s="15" t="e">
        <f t="shared" si="124"/>
        <v>#NUM!</v>
      </c>
      <c r="K744" s="15" t="e">
        <f t="shared" si="125"/>
        <v>#NUM!</v>
      </c>
      <c r="L744" s="52" t="e">
        <f t="shared" si="126"/>
        <v>#NUM!</v>
      </c>
    </row>
    <row r="745" spans="1:12" ht="12.75">
      <c r="A745" s="33">
        <v>7.309999999999888</v>
      </c>
      <c r="B745" s="40" t="e">
        <f t="shared" si="127"/>
        <v>#NUM!</v>
      </c>
      <c r="C745" s="51" t="e">
        <f t="shared" si="128"/>
        <v>#NUM!</v>
      </c>
      <c r="D745" s="51" t="e">
        <f t="shared" si="129"/>
        <v>#NUM!</v>
      </c>
      <c r="E745" s="33">
        <f t="shared" si="130"/>
        <v>0.6504999999999835</v>
      </c>
      <c r="F745" s="52" t="e">
        <f t="shared" si="121"/>
        <v>#NUM!</v>
      </c>
      <c r="G745" s="52" t="e">
        <f t="shared" si="122"/>
        <v>#NUM!</v>
      </c>
      <c r="H745" s="51" t="e">
        <f t="shared" si="123"/>
        <v>#NUM!</v>
      </c>
      <c r="I745" s="15" t="e">
        <f t="shared" si="131"/>
        <v>#NUM!</v>
      </c>
      <c r="J745" s="15" t="e">
        <f t="shared" si="124"/>
        <v>#NUM!</v>
      </c>
      <c r="K745" s="15" t="e">
        <f t="shared" si="125"/>
        <v>#NUM!</v>
      </c>
      <c r="L745" s="52" t="e">
        <f t="shared" si="126"/>
        <v>#NUM!</v>
      </c>
    </row>
    <row r="746" spans="1:12" ht="12.75">
      <c r="A746" s="33">
        <v>7.3199999999998875</v>
      </c>
      <c r="B746" s="40" t="e">
        <f t="shared" si="127"/>
        <v>#NUM!</v>
      </c>
      <c r="C746" s="51" t="e">
        <f t="shared" si="128"/>
        <v>#NUM!</v>
      </c>
      <c r="D746" s="51" t="e">
        <f t="shared" si="129"/>
        <v>#NUM!</v>
      </c>
      <c r="E746" s="33">
        <f t="shared" si="130"/>
        <v>0.6509999999999835</v>
      </c>
      <c r="F746" s="52" t="e">
        <f t="shared" si="121"/>
        <v>#NUM!</v>
      </c>
      <c r="G746" s="52" t="e">
        <f t="shared" si="122"/>
        <v>#NUM!</v>
      </c>
      <c r="H746" s="51" t="e">
        <f t="shared" si="123"/>
        <v>#NUM!</v>
      </c>
      <c r="I746" s="15" t="e">
        <f t="shared" si="131"/>
        <v>#NUM!</v>
      </c>
      <c r="J746" s="15" t="e">
        <f t="shared" si="124"/>
        <v>#NUM!</v>
      </c>
      <c r="K746" s="15" t="e">
        <f t="shared" si="125"/>
        <v>#NUM!</v>
      </c>
      <c r="L746" s="52" t="e">
        <f t="shared" si="126"/>
        <v>#NUM!</v>
      </c>
    </row>
    <row r="747" spans="1:12" ht="12.75">
      <c r="A747" s="33">
        <v>7.329999999999887</v>
      </c>
      <c r="B747" s="40" t="e">
        <f t="shared" si="127"/>
        <v>#NUM!</v>
      </c>
      <c r="C747" s="51" t="e">
        <f t="shared" si="128"/>
        <v>#NUM!</v>
      </c>
      <c r="D747" s="51" t="e">
        <f t="shared" si="129"/>
        <v>#NUM!</v>
      </c>
      <c r="E747" s="33">
        <f t="shared" si="130"/>
        <v>0.6514999999999834</v>
      </c>
      <c r="F747" s="52" t="e">
        <f t="shared" si="121"/>
        <v>#NUM!</v>
      </c>
      <c r="G747" s="52" t="e">
        <f t="shared" si="122"/>
        <v>#NUM!</v>
      </c>
      <c r="H747" s="51" t="e">
        <f t="shared" si="123"/>
        <v>#NUM!</v>
      </c>
      <c r="I747" s="15" t="e">
        <f t="shared" si="131"/>
        <v>#NUM!</v>
      </c>
      <c r="J747" s="15" t="e">
        <f t="shared" si="124"/>
        <v>#NUM!</v>
      </c>
      <c r="K747" s="15" t="e">
        <f t="shared" si="125"/>
        <v>#NUM!</v>
      </c>
      <c r="L747" s="52" t="e">
        <f t="shared" si="126"/>
        <v>#NUM!</v>
      </c>
    </row>
    <row r="748" spans="1:12" ht="12.75">
      <c r="A748" s="33">
        <v>7.339999999999887</v>
      </c>
      <c r="B748" s="40" t="e">
        <f t="shared" si="127"/>
        <v>#NUM!</v>
      </c>
      <c r="C748" s="51" t="e">
        <f t="shared" si="128"/>
        <v>#NUM!</v>
      </c>
      <c r="D748" s="51" t="e">
        <f t="shared" si="129"/>
        <v>#NUM!</v>
      </c>
      <c r="E748" s="33">
        <f t="shared" si="130"/>
        <v>0.6519999999999834</v>
      </c>
      <c r="F748" s="52" t="e">
        <f t="shared" si="121"/>
        <v>#NUM!</v>
      </c>
      <c r="G748" s="52" t="e">
        <f t="shared" si="122"/>
        <v>#NUM!</v>
      </c>
      <c r="H748" s="51" t="e">
        <f t="shared" si="123"/>
        <v>#NUM!</v>
      </c>
      <c r="I748" s="15" t="e">
        <f t="shared" si="131"/>
        <v>#NUM!</v>
      </c>
      <c r="J748" s="15" t="e">
        <f t="shared" si="124"/>
        <v>#NUM!</v>
      </c>
      <c r="K748" s="15" t="e">
        <f t="shared" si="125"/>
        <v>#NUM!</v>
      </c>
      <c r="L748" s="52" t="e">
        <f t="shared" si="126"/>
        <v>#NUM!</v>
      </c>
    </row>
    <row r="749" spans="1:12" ht="12.75">
      <c r="A749" s="33">
        <v>7.349999999999887</v>
      </c>
      <c r="B749" s="40" t="e">
        <f t="shared" si="127"/>
        <v>#NUM!</v>
      </c>
      <c r="C749" s="51" t="e">
        <f t="shared" si="128"/>
        <v>#NUM!</v>
      </c>
      <c r="D749" s="51" t="e">
        <f t="shared" si="129"/>
        <v>#NUM!</v>
      </c>
      <c r="E749" s="33">
        <f t="shared" si="130"/>
        <v>0.6524999999999833</v>
      </c>
      <c r="F749" s="52" t="e">
        <f t="shared" si="121"/>
        <v>#NUM!</v>
      </c>
      <c r="G749" s="52" t="e">
        <f t="shared" si="122"/>
        <v>#NUM!</v>
      </c>
      <c r="H749" s="51" t="e">
        <f t="shared" si="123"/>
        <v>#NUM!</v>
      </c>
      <c r="I749" s="15" t="e">
        <f t="shared" si="131"/>
        <v>#NUM!</v>
      </c>
      <c r="J749" s="15" t="e">
        <f t="shared" si="124"/>
        <v>#NUM!</v>
      </c>
      <c r="K749" s="15" t="e">
        <f t="shared" si="125"/>
        <v>#NUM!</v>
      </c>
      <c r="L749" s="52" t="e">
        <f t="shared" si="126"/>
        <v>#NUM!</v>
      </c>
    </row>
    <row r="750" spans="1:12" ht="12.75">
      <c r="A750" s="33">
        <v>7.359999999999887</v>
      </c>
      <c r="B750" s="40" t="e">
        <f t="shared" si="127"/>
        <v>#NUM!</v>
      </c>
      <c r="C750" s="51" t="e">
        <f t="shared" si="128"/>
        <v>#NUM!</v>
      </c>
      <c r="D750" s="51" t="e">
        <f t="shared" si="129"/>
        <v>#NUM!</v>
      </c>
      <c r="E750" s="33">
        <f t="shared" si="130"/>
        <v>0.6529999999999833</v>
      </c>
      <c r="F750" s="52" t="e">
        <f t="shared" si="121"/>
        <v>#NUM!</v>
      </c>
      <c r="G750" s="52" t="e">
        <f t="shared" si="122"/>
        <v>#NUM!</v>
      </c>
      <c r="H750" s="51" t="e">
        <f t="shared" si="123"/>
        <v>#NUM!</v>
      </c>
      <c r="I750" s="15" t="e">
        <f t="shared" si="131"/>
        <v>#NUM!</v>
      </c>
      <c r="J750" s="15" t="e">
        <f t="shared" si="124"/>
        <v>#NUM!</v>
      </c>
      <c r="K750" s="15" t="e">
        <f t="shared" si="125"/>
        <v>#NUM!</v>
      </c>
      <c r="L750" s="52" t="e">
        <f t="shared" si="126"/>
        <v>#NUM!</v>
      </c>
    </row>
    <row r="751" spans="1:12" ht="12.75">
      <c r="A751" s="33">
        <v>7.369999999999886</v>
      </c>
      <c r="B751" s="40" t="e">
        <f t="shared" si="127"/>
        <v>#NUM!</v>
      </c>
      <c r="C751" s="51" t="e">
        <f t="shared" si="128"/>
        <v>#NUM!</v>
      </c>
      <c r="D751" s="51" t="e">
        <f t="shared" si="129"/>
        <v>#NUM!</v>
      </c>
      <c r="E751" s="33">
        <f t="shared" si="130"/>
        <v>0.6534999999999832</v>
      </c>
      <c r="F751" s="52" t="e">
        <f t="shared" si="121"/>
        <v>#NUM!</v>
      </c>
      <c r="G751" s="52" t="e">
        <f t="shared" si="122"/>
        <v>#NUM!</v>
      </c>
      <c r="H751" s="51" t="e">
        <f t="shared" si="123"/>
        <v>#NUM!</v>
      </c>
      <c r="I751" s="15" t="e">
        <f t="shared" si="131"/>
        <v>#NUM!</v>
      </c>
      <c r="J751" s="15" t="e">
        <f t="shared" si="124"/>
        <v>#NUM!</v>
      </c>
      <c r="K751" s="15" t="e">
        <f t="shared" si="125"/>
        <v>#NUM!</v>
      </c>
      <c r="L751" s="52" t="e">
        <f t="shared" si="126"/>
        <v>#NUM!</v>
      </c>
    </row>
    <row r="752" spans="1:12" ht="12.75">
      <c r="A752" s="33">
        <v>7.379999999999886</v>
      </c>
      <c r="B752" s="40" t="e">
        <f t="shared" si="127"/>
        <v>#NUM!</v>
      </c>
      <c r="C752" s="51" t="e">
        <f t="shared" si="128"/>
        <v>#NUM!</v>
      </c>
      <c r="D752" s="51" t="e">
        <f t="shared" si="129"/>
        <v>#NUM!</v>
      </c>
      <c r="E752" s="33">
        <f t="shared" si="130"/>
        <v>0.6539999999999832</v>
      </c>
      <c r="F752" s="52" t="e">
        <f t="shared" si="121"/>
        <v>#NUM!</v>
      </c>
      <c r="G752" s="52" t="e">
        <f t="shared" si="122"/>
        <v>#NUM!</v>
      </c>
      <c r="H752" s="51" t="e">
        <f t="shared" si="123"/>
        <v>#NUM!</v>
      </c>
      <c r="I752" s="15" t="e">
        <f t="shared" si="131"/>
        <v>#NUM!</v>
      </c>
      <c r="J752" s="15" t="e">
        <f t="shared" si="124"/>
        <v>#NUM!</v>
      </c>
      <c r="K752" s="15" t="e">
        <f t="shared" si="125"/>
        <v>#NUM!</v>
      </c>
      <c r="L752" s="52" t="e">
        <f t="shared" si="126"/>
        <v>#NUM!</v>
      </c>
    </row>
    <row r="753" spans="1:12" ht="12.75">
      <c r="A753" s="33">
        <v>7.389999999999886</v>
      </c>
      <c r="B753" s="40" t="e">
        <f t="shared" si="127"/>
        <v>#NUM!</v>
      </c>
      <c r="C753" s="51" t="e">
        <f t="shared" si="128"/>
        <v>#NUM!</v>
      </c>
      <c r="D753" s="51" t="e">
        <f t="shared" si="129"/>
        <v>#NUM!</v>
      </c>
      <c r="E753" s="33">
        <f t="shared" si="130"/>
        <v>0.6544999999999831</v>
      </c>
      <c r="F753" s="52" t="e">
        <f t="shared" si="121"/>
        <v>#NUM!</v>
      </c>
      <c r="G753" s="52" t="e">
        <f t="shared" si="122"/>
        <v>#NUM!</v>
      </c>
      <c r="H753" s="51" t="e">
        <f t="shared" si="123"/>
        <v>#NUM!</v>
      </c>
      <c r="I753" s="15" t="e">
        <f t="shared" si="131"/>
        <v>#NUM!</v>
      </c>
      <c r="J753" s="15" t="e">
        <f t="shared" si="124"/>
        <v>#NUM!</v>
      </c>
      <c r="K753" s="15" t="e">
        <f t="shared" si="125"/>
        <v>#NUM!</v>
      </c>
      <c r="L753" s="52" t="e">
        <f t="shared" si="126"/>
        <v>#NUM!</v>
      </c>
    </row>
    <row r="754" spans="1:12" ht="12.75">
      <c r="A754" s="33">
        <v>7.399999999999886</v>
      </c>
      <c r="B754" s="40" t="e">
        <f t="shared" si="127"/>
        <v>#NUM!</v>
      </c>
      <c r="C754" s="51" t="e">
        <f t="shared" si="128"/>
        <v>#NUM!</v>
      </c>
      <c r="D754" s="51" t="e">
        <f t="shared" si="129"/>
        <v>#NUM!</v>
      </c>
      <c r="E754" s="33">
        <f t="shared" si="130"/>
        <v>0.654999999999983</v>
      </c>
      <c r="F754" s="52" t="e">
        <f t="shared" si="121"/>
        <v>#NUM!</v>
      </c>
      <c r="G754" s="52" t="e">
        <f t="shared" si="122"/>
        <v>#NUM!</v>
      </c>
      <c r="H754" s="51" t="e">
        <f t="shared" si="123"/>
        <v>#NUM!</v>
      </c>
      <c r="I754" s="15" t="e">
        <f t="shared" si="131"/>
        <v>#NUM!</v>
      </c>
      <c r="J754" s="15" t="e">
        <f t="shared" si="124"/>
        <v>#NUM!</v>
      </c>
      <c r="K754" s="15" t="e">
        <f t="shared" si="125"/>
        <v>#NUM!</v>
      </c>
      <c r="L754" s="52" t="e">
        <f t="shared" si="126"/>
        <v>#NUM!</v>
      </c>
    </row>
    <row r="755" spans="1:12" ht="12.75">
      <c r="A755" s="33">
        <v>7.409999999999886</v>
      </c>
      <c r="B755" s="40" t="e">
        <f t="shared" si="127"/>
        <v>#NUM!</v>
      </c>
      <c r="C755" s="51" t="e">
        <f t="shared" si="128"/>
        <v>#NUM!</v>
      </c>
      <c r="D755" s="51" t="e">
        <f t="shared" si="129"/>
        <v>#NUM!</v>
      </c>
      <c r="E755" s="33">
        <f t="shared" si="130"/>
        <v>0.655499999999983</v>
      </c>
      <c r="F755" s="52" t="e">
        <f t="shared" si="121"/>
        <v>#NUM!</v>
      </c>
      <c r="G755" s="52" t="e">
        <f t="shared" si="122"/>
        <v>#NUM!</v>
      </c>
      <c r="H755" s="51" t="e">
        <f t="shared" si="123"/>
        <v>#NUM!</v>
      </c>
      <c r="I755" s="15" t="e">
        <f t="shared" si="131"/>
        <v>#NUM!</v>
      </c>
      <c r="J755" s="15" t="e">
        <f t="shared" si="124"/>
        <v>#NUM!</v>
      </c>
      <c r="K755" s="15" t="e">
        <f t="shared" si="125"/>
        <v>#NUM!</v>
      </c>
      <c r="L755" s="52" t="e">
        <f t="shared" si="126"/>
        <v>#NUM!</v>
      </c>
    </row>
    <row r="756" spans="1:12" ht="12.75">
      <c r="A756" s="33">
        <v>7.419999999999885</v>
      </c>
      <c r="B756" s="40" t="e">
        <f t="shared" si="127"/>
        <v>#NUM!</v>
      </c>
      <c r="C756" s="51" t="e">
        <f t="shared" si="128"/>
        <v>#NUM!</v>
      </c>
      <c r="D756" s="51" t="e">
        <f t="shared" si="129"/>
        <v>#NUM!</v>
      </c>
      <c r="E756" s="33">
        <f t="shared" si="130"/>
        <v>0.6559999999999829</v>
      </c>
      <c r="F756" s="52" t="e">
        <f t="shared" si="121"/>
        <v>#NUM!</v>
      </c>
      <c r="G756" s="52" t="e">
        <f t="shared" si="122"/>
        <v>#NUM!</v>
      </c>
      <c r="H756" s="51" t="e">
        <f t="shared" si="123"/>
        <v>#NUM!</v>
      </c>
      <c r="I756" s="15" t="e">
        <f t="shared" si="131"/>
        <v>#NUM!</v>
      </c>
      <c r="J756" s="15" t="e">
        <f t="shared" si="124"/>
        <v>#NUM!</v>
      </c>
      <c r="K756" s="15" t="e">
        <f t="shared" si="125"/>
        <v>#NUM!</v>
      </c>
      <c r="L756" s="52" t="e">
        <f t="shared" si="126"/>
        <v>#NUM!</v>
      </c>
    </row>
    <row r="757" spans="1:12" ht="12.75">
      <c r="A757" s="33">
        <v>7.429999999999885</v>
      </c>
      <c r="B757" s="40" t="e">
        <f t="shared" si="127"/>
        <v>#NUM!</v>
      </c>
      <c r="C757" s="51" t="e">
        <f t="shared" si="128"/>
        <v>#NUM!</v>
      </c>
      <c r="D757" s="51" t="e">
        <f t="shared" si="129"/>
        <v>#NUM!</v>
      </c>
      <c r="E757" s="33">
        <f t="shared" si="130"/>
        <v>0.6564999999999829</v>
      </c>
      <c r="F757" s="52" t="e">
        <f t="shared" si="121"/>
        <v>#NUM!</v>
      </c>
      <c r="G757" s="52" t="e">
        <f t="shared" si="122"/>
        <v>#NUM!</v>
      </c>
      <c r="H757" s="51" t="e">
        <f t="shared" si="123"/>
        <v>#NUM!</v>
      </c>
      <c r="I757" s="15" t="e">
        <f t="shared" si="131"/>
        <v>#NUM!</v>
      </c>
      <c r="J757" s="15" t="e">
        <f t="shared" si="124"/>
        <v>#NUM!</v>
      </c>
      <c r="K757" s="15" t="e">
        <f t="shared" si="125"/>
        <v>#NUM!</v>
      </c>
      <c r="L757" s="52" t="e">
        <f t="shared" si="126"/>
        <v>#NUM!</v>
      </c>
    </row>
    <row r="758" spans="1:12" ht="12.75">
      <c r="A758" s="33">
        <v>7.439999999999885</v>
      </c>
      <c r="B758" s="40" t="e">
        <f t="shared" si="127"/>
        <v>#NUM!</v>
      </c>
      <c r="C758" s="51" t="e">
        <f t="shared" si="128"/>
        <v>#NUM!</v>
      </c>
      <c r="D758" s="51" t="e">
        <f t="shared" si="129"/>
        <v>#NUM!</v>
      </c>
      <c r="E758" s="33">
        <f t="shared" si="130"/>
        <v>0.6569999999999828</v>
      </c>
      <c r="F758" s="52" t="e">
        <f t="shared" si="121"/>
        <v>#NUM!</v>
      </c>
      <c r="G758" s="52" t="e">
        <f t="shared" si="122"/>
        <v>#NUM!</v>
      </c>
      <c r="H758" s="51" t="e">
        <f t="shared" si="123"/>
        <v>#NUM!</v>
      </c>
      <c r="I758" s="15" t="e">
        <f t="shared" si="131"/>
        <v>#NUM!</v>
      </c>
      <c r="J758" s="15" t="e">
        <f t="shared" si="124"/>
        <v>#NUM!</v>
      </c>
      <c r="K758" s="15" t="e">
        <f t="shared" si="125"/>
        <v>#NUM!</v>
      </c>
      <c r="L758" s="52" t="e">
        <f t="shared" si="126"/>
        <v>#NUM!</v>
      </c>
    </row>
    <row r="759" spans="1:12" ht="12.75">
      <c r="A759" s="33">
        <v>7.449999999999885</v>
      </c>
      <c r="B759" s="40" t="e">
        <f t="shared" si="127"/>
        <v>#NUM!</v>
      </c>
      <c r="C759" s="51" t="e">
        <f t="shared" si="128"/>
        <v>#NUM!</v>
      </c>
      <c r="D759" s="51" t="e">
        <f t="shared" si="129"/>
        <v>#NUM!</v>
      </c>
      <c r="E759" s="33">
        <f t="shared" si="130"/>
        <v>0.6574999999999828</v>
      </c>
      <c r="F759" s="52" t="e">
        <f t="shared" si="121"/>
        <v>#NUM!</v>
      </c>
      <c r="G759" s="52" t="e">
        <f t="shared" si="122"/>
        <v>#NUM!</v>
      </c>
      <c r="H759" s="51" t="e">
        <f t="shared" si="123"/>
        <v>#NUM!</v>
      </c>
      <c r="I759" s="15" t="e">
        <f t="shared" si="131"/>
        <v>#NUM!</v>
      </c>
      <c r="J759" s="15" t="e">
        <f t="shared" si="124"/>
        <v>#NUM!</v>
      </c>
      <c r="K759" s="15" t="e">
        <f t="shared" si="125"/>
        <v>#NUM!</v>
      </c>
      <c r="L759" s="52" t="e">
        <f t="shared" si="126"/>
        <v>#NUM!</v>
      </c>
    </row>
    <row r="760" spans="1:12" ht="12.75">
      <c r="A760" s="33">
        <v>7.4599999999998845</v>
      </c>
      <c r="B760" s="40" t="e">
        <f t="shared" si="127"/>
        <v>#NUM!</v>
      </c>
      <c r="C760" s="51" t="e">
        <f t="shared" si="128"/>
        <v>#NUM!</v>
      </c>
      <c r="D760" s="51" t="e">
        <f t="shared" si="129"/>
        <v>#NUM!</v>
      </c>
      <c r="E760" s="33">
        <f t="shared" si="130"/>
        <v>0.6579999999999827</v>
      </c>
      <c r="F760" s="52" t="e">
        <f t="shared" si="121"/>
        <v>#NUM!</v>
      </c>
      <c r="G760" s="52" t="e">
        <f t="shared" si="122"/>
        <v>#NUM!</v>
      </c>
      <c r="H760" s="51" t="e">
        <f t="shared" si="123"/>
        <v>#NUM!</v>
      </c>
      <c r="I760" s="15" t="e">
        <f t="shared" si="131"/>
        <v>#NUM!</v>
      </c>
      <c r="J760" s="15" t="e">
        <f t="shared" si="124"/>
        <v>#NUM!</v>
      </c>
      <c r="K760" s="15" t="e">
        <f t="shared" si="125"/>
        <v>#NUM!</v>
      </c>
      <c r="L760" s="52" t="e">
        <f t="shared" si="126"/>
        <v>#NUM!</v>
      </c>
    </row>
    <row r="761" spans="1:12" ht="12.75">
      <c r="A761" s="33">
        <v>7.469999999999884</v>
      </c>
      <c r="B761" s="40" t="e">
        <f t="shared" si="127"/>
        <v>#NUM!</v>
      </c>
      <c r="C761" s="51" t="e">
        <f t="shared" si="128"/>
        <v>#NUM!</v>
      </c>
      <c r="D761" s="51" t="e">
        <f t="shared" si="129"/>
        <v>#NUM!</v>
      </c>
      <c r="E761" s="33">
        <f t="shared" si="130"/>
        <v>0.6584999999999827</v>
      </c>
      <c r="F761" s="52" t="e">
        <f t="shared" si="121"/>
        <v>#NUM!</v>
      </c>
      <c r="G761" s="52" t="e">
        <f t="shared" si="122"/>
        <v>#NUM!</v>
      </c>
      <c r="H761" s="51" t="e">
        <f t="shared" si="123"/>
        <v>#NUM!</v>
      </c>
      <c r="I761" s="15" t="e">
        <f t="shared" si="131"/>
        <v>#NUM!</v>
      </c>
      <c r="J761" s="15" t="e">
        <f t="shared" si="124"/>
        <v>#NUM!</v>
      </c>
      <c r="K761" s="15" t="e">
        <f t="shared" si="125"/>
        <v>#NUM!</v>
      </c>
      <c r="L761" s="52" t="e">
        <f t="shared" si="126"/>
        <v>#NUM!</v>
      </c>
    </row>
    <row r="762" spans="1:12" ht="12.75">
      <c r="A762" s="33">
        <v>7.479999999999884</v>
      </c>
      <c r="B762" s="40" t="e">
        <f t="shared" si="127"/>
        <v>#NUM!</v>
      </c>
      <c r="C762" s="51" t="e">
        <f t="shared" si="128"/>
        <v>#NUM!</v>
      </c>
      <c r="D762" s="51" t="e">
        <f t="shared" si="129"/>
        <v>#NUM!</v>
      </c>
      <c r="E762" s="33">
        <f t="shared" si="130"/>
        <v>0.6589999999999826</v>
      </c>
      <c r="F762" s="52" t="e">
        <f t="shared" si="121"/>
        <v>#NUM!</v>
      </c>
      <c r="G762" s="52" t="e">
        <f t="shared" si="122"/>
        <v>#NUM!</v>
      </c>
      <c r="H762" s="51" t="e">
        <f t="shared" si="123"/>
        <v>#NUM!</v>
      </c>
      <c r="I762" s="15" t="e">
        <f t="shared" si="131"/>
        <v>#NUM!</v>
      </c>
      <c r="J762" s="15" t="e">
        <f t="shared" si="124"/>
        <v>#NUM!</v>
      </c>
      <c r="K762" s="15" t="e">
        <f t="shared" si="125"/>
        <v>#NUM!</v>
      </c>
      <c r="L762" s="52" t="e">
        <f t="shared" si="126"/>
        <v>#NUM!</v>
      </c>
    </row>
    <row r="763" spans="1:12" ht="12.75">
      <c r="A763" s="33">
        <v>7.489999999999884</v>
      </c>
      <c r="B763" s="40" t="e">
        <f t="shared" si="127"/>
        <v>#NUM!</v>
      </c>
      <c r="C763" s="51" t="e">
        <f t="shared" si="128"/>
        <v>#NUM!</v>
      </c>
      <c r="D763" s="51" t="e">
        <f t="shared" si="129"/>
        <v>#NUM!</v>
      </c>
      <c r="E763" s="33">
        <f t="shared" si="130"/>
        <v>0.6594999999999825</v>
      </c>
      <c r="F763" s="52" t="e">
        <f t="shared" si="121"/>
        <v>#NUM!</v>
      </c>
      <c r="G763" s="52" t="e">
        <f t="shared" si="122"/>
        <v>#NUM!</v>
      </c>
      <c r="H763" s="51" t="e">
        <f t="shared" si="123"/>
        <v>#NUM!</v>
      </c>
      <c r="I763" s="15" t="e">
        <f t="shared" si="131"/>
        <v>#NUM!</v>
      </c>
      <c r="J763" s="15" t="e">
        <f t="shared" si="124"/>
        <v>#NUM!</v>
      </c>
      <c r="K763" s="15" t="e">
        <f t="shared" si="125"/>
        <v>#NUM!</v>
      </c>
      <c r="L763" s="52" t="e">
        <f t="shared" si="126"/>
        <v>#NUM!</v>
      </c>
    </row>
    <row r="764" spans="1:12" ht="12.75">
      <c r="A764" s="33">
        <v>7.499999999999884</v>
      </c>
      <c r="B764" s="40" t="e">
        <f t="shared" si="127"/>
        <v>#NUM!</v>
      </c>
      <c r="C764" s="51" t="e">
        <f t="shared" si="128"/>
        <v>#NUM!</v>
      </c>
      <c r="D764" s="51" t="e">
        <f t="shared" si="129"/>
        <v>#NUM!</v>
      </c>
      <c r="E764" s="33">
        <f t="shared" si="130"/>
        <v>0.6599999999999825</v>
      </c>
      <c r="F764" s="52" t="e">
        <f t="shared" si="121"/>
        <v>#NUM!</v>
      </c>
      <c r="G764" s="52" t="e">
        <f t="shared" si="122"/>
        <v>#NUM!</v>
      </c>
      <c r="H764" s="51" t="e">
        <f t="shared" si="123"/>
        <v>#NUM!</v>
      </c>
      <c r="I764" s="15" t="e">
        <f t="shared" si="131"/>
        <v>#NUM!</v>
      </c>
      <c r="J764" s="15" t="e">
        <f t="shared" si="124"/>
        <v>#NUM!</v>
      </c>
      <c r="K764" s="15" t="e">
        <f t="shared" si="125"/>
        <v>#NUM!</v>
      </c>
      <c r="L764" s="52" t="e">
        <f t="shared" si="126"/>
        <v>#NUM!</v>
      </c>
    </row>
    <row r="765" spans="1:12" ht="12.75">
      <c r="A765" s="33">
        <v>7.509999999999883</v>
      </c>
      <c r="B765" s="40" t="e">
        <f t="shared" si="127"/>
        <v>#NUM!</v>
      </c>
      <c r="C765" s="51" t="e">
        <f t="shared" si="128"/>
        <v>#NUM!</v>
      </c>
      <c r="D765" s="51" t="e">
        <f t="shared" si="129"/>
        <v>#NUM!</v>
      </c>
      <c r="E765" s="33">
        <f t="shared" si="130"/>
        <v>0.6604999999999824</v>
      </c>
      <c r="F765" s="52" t="e">
        <f t="shared" si="121"/>
        <v>#NUM!</v>
      </c>
      <c r="G765" s="52" t="e">
        <f t="shared" si="122"/>
        <v>#NUM!</v>
      </c>
      <c r="H765" s="51" t="e">
        <f t="shared" si="123"/>
        <v>#NUM!</v>
      </c>
      <c r="I765" s="15" t="e">
        <f t="shared" si="131"/>
        <v>#NUM!</v>
      </c>
      <c r="J765" s="15" t="e">
        <f t="shared" si="124"/>
        <v>#NUM!</v>
      </c>
      <c r="K765" s="15" t="e">
        <f t="shared" si="125"/>
        <v>#NUM!</v>
      </c>
      <c r="L765" s="52" t="e">
        <f t="shared" si="126"/>
        <v>#NUM!</v>
      </c>
    </row>
    <row r="766" spans="1:12" ht="12.75">
      <c r="A766" s="33">
        <v>7.519999999999883</v>
      </c>
      <c r="B766" s="40" t="e">
        <f t="shared" si="127"/>
        <v>#NUM!</v>
      </c>
      <c r="C766" s="51" t="e">
        <f t="shared" si="128"/>
        <v>#NUM!</v>
      </c>
      <c r="D766" s="51" t="e">
        <f t="shared" si="129"/>
        <v>#NUM!</v>
      </c>
      <c r="E766" s="33">
        <f t="shared" si="130"/>
        <v>0.6609999999999824</v>
      </c>
      <c r="F766" s="52" t="e">
        <f t="shared" si="121"/>
        <v>#NUM!</v>
      </c>
      <c r="G766" s="52" t="e">
        <f t="shared" si="122"/>
        <v>#NUM!</v>
      </c>
      <c r="H766" s="51" t="e">
        <f t="shared" si="123"/>
        <v>#NUM!</v>
      </c>
      <c r="I766" s="15" t="e">
        <f t="shared" si="131"/>
        <v>#NUM!</v>
      </c>
      <c r="J766" s="15" t="e">
        <f t="shared" si="124"/>
        <v>#NUM!</v>
      </c>
      <c r="K766" s="15" t="e">
        <f t="shared" si="125"/>
        <v>#NUM!</v>
      </c>
      <c r="L766" s="52" t="e">
        <f t="shared" si="126"/>
        <v>#NUM!</v>
      </c>
    </row>
    <row r="767" spans="1:12" ht="12.75">
      <c r="A767" s="33">
        <v>7.529999999999883</v>
      </c>
      <c r="B767" s="40" t="e">
        <f t="shared" si="127"/>
        <v>#NUM!</v>
      </c>
      <c r="C767" s="51" t="e">
        <f t="shared" si="128"/>
        <v>#NUM!</v>
      </c>
      <c r="D767" s="51" t="e">
        <f t="shared" si="129"/>
        <v>#NUM!</v>
      </c>
      <c r="E767" s="33">
        <f t="shared" si="130"/>
        <v>0.6614999999999823</v>
      </c>
      <c r="F767" s="52" t="e">
        <f t="shared" si="121"/>
        <v>#NUM!</v>
      </c>
      <c r="G767" s="52" t="e">
        <f t="shared" si="122"/>
        <v>#NUM!</v>
      </c>
      <c r="H767" s="51" t="e">
        <f t="shared" si="123"/>
        <v>#NUM!</v>
      </c>
      <c r="I767" s="15" t="e">
        <f t="shared" si="131"/>
        <v>#NUM!</v>
      </c>
      <c r="J767" s="15" t="e">
        <f t="shared" si="124"/>
        <v>#NUM!</v>
      </c>
      <c r="K767" s="15" t="e">
        <f t="shared" si="125"/>
        <v>#NUM!</v>
      </c>
      <c r="L767" s="52" t="e">
        <f t="shared" si="126"/>
        <v>#NUM!</v>
      </c>
    </row>
    <row r="768" spans="1:12" ht="12.75">
      <c r="A768" s="33">
        <v>7.539999999999883</v>
      </c>
      <c r="B768" s="40" t="e">
        <f t="shared" si="127"/>
        <v>#NUM!</v>
      </c>
      <c r="C768" s="51" t="e">
        <f t="shared" si="128"/>
        <v>#NUM!</v>
      </c>
      <c r="D768" s="51" t="e">
        <f t="shared" si="129"/>
        <v>#NUM!</v>
      </c>
      <c r="E768" s="33">
        <f t="shared" si="130"/>
        <v>0.6619999999999823</v>
      </c>
      <c r="F768" s="52" t="e">
        <f t="shared" si="121"/>
        <v>#NUM!</v>
      </c>
      <c r="G768" s="52" t="e">
        <f t="shared" si="122"/>
        <v>#NUM!</v>
      </c>
      <c r="H768" s="51" t="e">
        <f t="shared" si="123"/>
        <v>#NUM!</v>
      </c>
      <c r="I768" s="15" t="e">
        <f t="shared" si="131"/>
        <v>#NUM!</v>
      </c>
      <c r="J768" s="15" t="e">
        <f t="shared" si="124"/>
        <v>#NUM!</v>
      </c>
      <c r="K768" s="15" t="e">
        <f t="shared" si="125"/>
        <v>#NUM!</v>
      </c>
      <c r="L768" s="52" t="e">
        <f t="shared" si="126"/>
        <v>#NUM!</v>
      </c>
    </row>
    <row r="769" spans="1:12" ht="12.75">
      <c r="A769" s="33">
        <v>7.549999999999883</v>
      </c>
      <c r="B769" s="40" t="e">
        <f t="shared" si="127"/>
        <v>#NUM!</v>
      </c>
      <c r="C769" s="51" t="e">
        <f t="shared" si="128"/>
        <v>#NUM!</v>
      </c>
      <c r="D769" s="51" t="e">
        <f t="shared" si="129"/>
        <v>#NUM!</v>
      </c>
      <c r="E769" s="33">
        <f t="shared" si="130"/>
        <v>0.6624999999999822</v>
      </c>
      <c r="F769" s="52" t="e">
        <f t="shared" si="121"/>
        <v>#NUM!</v>
      </c>
      <c r="G769" s="52" t="e">
        <f t="shared" si="122"/>
        <v>#NUM!</v>
      </c>
      <c r="H769" s="51" t="e">
        <f t="shared" si="123"/>
        <v>#NUM!</v>
      </c>
      <c r="I769" s="15" t="e">
        <f t="shared" si="131"/>
        <v>#NUM!</v>
      </c>
      <c r="J769" s="15" t="e">
        <f t="shared" si="124"/>
        <v>#NUM!</v>
      </c>
      <c r="K769" s="15" t="e">
        <f t="shared" si="125"/>
        <v>#NUM!</v>
      </c>
      <c r="L769" s="52" t="e">
        <f t="shared" si="126"/>
        <v>#NUM!</v>
      </c>
    </row>
    <row r="770" spans="1:12" ht="12.75">
      <c r="A770" s="33">
        <v>7.559999999999882</v>
      </c>
      <c r="B770" s="40" t="e">
        <f t="shared" si="127"/>
        <v>#NUM!</v>
      </c>
      <c r="C770" s="51" t="e">
        <f t="shared" si="128"/>
        <v>#NUM!</v>
      </c>
      <c r="D770" s="51" t="e">
        <f t="shared" si="129"/>
        <v>#NUM!</v>
      </c>
      <c r="E770" s="33">
        <f t="shared" si="130"/>
        <v>0.6629999999999822</v>
      </c>
      <c r="F770" s="52" t="e">
        <f t="shared" si="121"/>
        <v>#NUM!</v>
      </c>
      <c r="G770" s="52" t="e">
        <f t="shared" si="122"/>
        <v>#NUM!</v>
      </c>
      <c r="H770" s="51" t="e">
        <f t="shared" si="123"/>
        <v>#NUM!</v>
      </c>
      <c r="I770" s="15" t="e">
        <f t="shared" si="131"/>
        <v>#NUM!</v>
      </c>
      <c r="J770" s="15" t="e">
        <f t="shared" si="124"/>
        <v>#NUM!</v>
      </c>
      <c r="K770" s="15" t="e">
        <f t="shared" si="125"/>
        <v>#NUM!</v>
      </c>
      <c r="L770" s="52" t="e">
        <f t="shared" si="126"/>
        <v>#NUM!</v>
      </c>
    </row>
    <row r="771" spans="1:12" ht="12.75">
      <c r="A771" s="33">
        <v>7.569999999999882</v>
      </c>
      <c r="B771" s="40" t="e">
        <f t="shared" si="127"/>
        <v>#NUM!</v>
      </c>
      <c r="C771" s="51" t="e">
        <f t="shared" si="128"/>
        <v>#NUM!</v>
      </c>
      <c r="D771" s="51" t="e">
        <f t="shared" si="129"/>
        <v>#NUM!</v>
      </c>
      <c r="E771" s="33">
        <f t="shared" si="130"/>
        <v>0.6634999999999821</v>
      </c>
      <c r="F771" s="52" t="e">
        <f t="shared" si="121"/>
        <v>#NUM!</v>
      </c>
      <c r="G771" s="52" t="e">
        <f t="shared" si="122"/>
        <v>#NUM!</v>
      </c>
      <c r="H771" s="51" t="e">
        <f t="shared" si="123"/>
        <v>#NUM!</v>
      </c>
      <c r="I771" s="15" t="e">
        <f t="shared" si="131"/>
        <v>#NUM!</v>
      </c>
      <c r="J771" s="15" t="e">
        <f t="shared" si="124"/>
        <v>#NUM!</v>
      </c>
      <c r="K771" s="15" t="e">
        <f t="shared" si="125"/>
        <v>#NUM!</v>
      </c>
      <c r="L771" s="52" t="e">
        <f t="shared" si="126"/>
        <v>#NUM!</v>
      </c>
    </row>
    <row r="772" spans="1:12" ht="12.75">
      <c r="A772" s="33">
        <v>7.579999999999882</v>
      </c>
      <c r="B772" s="40" t="e">
        <f t="shared" si="127"/>
        <v>#NUM!</v>
      </c>
      <c r="C772" s="51" t="e">
        <f t="shared" si="128"/>
        <v>#NUM!</v>
      </c>
      <c r="D772" s="51" t="e">
        <f t="shared" si="129"/>
        <v>#NUM!</v>
      </c>
      <c r="E772" s="33">
        <f t="shared" si="130"/>
        <v>0.663999999999982</v>
      </c>
      <c r="F772" s="52" t="e">
        <f t="shared" si="121"/>
        <v>#NUM!</v>
      </c>
      <c r="G772" s="52" t="e">
        <f t="shared" si="122"/>
        <v>#NUM!</v>
      </c>
      <c r="H772" s="51" t="e">
        <f t="shared" si="123"/>
        <v>#NUM!</v>
      </c>
      <c r="I772" s="15" t="e">
        <f t="shared" si="131"/>
        <v>#NUM!</v>
      </c>
      <c r="J772" s="15" t="e">
        <f t="shared" si="124"/>
        <v>#NUM!</v>
      </c>
      <c r="K772" s="15" t="e">
        <f t="shared" si="125"/>
        <v>#NUM!</v>
      </c>
      <c r="L772" s="52" t="e">
        <f t="shared" si="126"/>
        <v>#NUM!</v>
      </c>
    </row>
    <row r="773" spans="1:12" ht="12.75">
      <c r="A773" s="33">
        <v>7.589999999999882</v>
      </c>
      <c r="B773" s="40" t="e">
        <f t="shared" si="127"/>
        <v>#NUM!</v>
      </c>
      <c r="C773" s="51" t="e">
        <f t="shared" si="128"/>
        <v>#NUM!</v>
      </c>
      <c r="D773" s="51" t="e">
        <f t="shared" si="129"/>
        <v>#NUM!</v>
      </c>
      <c r="E773" s="33">
        <f t="shared" si="130"/>
        <v>0.664499999999982</v>
      </c>
      <c r="F773" s="52" t="e">
        <f t="shared" si="121"/>
        <v>#NUM!</v>
      </c>
      <c r="G773" s="52" t="e">
        <f t="shared" si="122"/>
        <v>#NUM!</v>
      </c>
      <c r="H773" s="51" t="e">
        <f t="shared" si="123"/>
        <v>#NUM!</v>
      </c>
      <c r="I773" s="15" t="e">
        <f t="shared" si="131"/>
        <v>#NUM!</v>
      </c>
      <c r="J773" s="15" t="e">
        <f t="shared" si="124"/>
        <v>#NUM!</v>
      </c>
      <c r="K773" s="15" t="e">
        <f t="shared" si="125"/>
        <v>#NUM!</v>
      </c>
      <c r="L773" s="52" t="e">
        <f t="shared" si="126"/>
        <v>#NUM!</v>
      </c>
    </row>
    <row r="774" spans="1:12" ht="12.75">
      <c r="A774" s="33">
        <v>7.5999999999998815</v>
      </c>
      <c r="B774" s="40" t="e">
        <f t="shared" si="127"/>
        <v>#NUM!</v>
      </c>
      <c r="C774" s="51" t="e">
        <f t="shared" si="128"/>
        <v>#NUM!</v>
      </c>
      <c r="D774" s="51" t="e">
        <f t="shared" si="129"/>
        <v>#NUM!</v>
      </c>
      <c r="E774" s="33">
        <f t="shared" si="130"/>
        <v>0.6649999999999819</v>
      </c>
      <c r="F774" s="52" t="e">
        <f t="shared" si="121"/>
        <v>#NUM!</v>
      </c>
      <c r="G774" s="52" t="e">
        <f t="shared" si="122"/>
        <v>#NUM!</v>
      </c>
      <c r="H774" s="51" t="e">
        <f t="shared" si="123"/>
        <v>#NUM!</v>
      </c>
      <c r="I774" s="15" t="e">
        <f t="shared" si="131"/>
        <v>#NUM!</v>
      </c>
      <c r="J774" s="15" t="e">
        <f t="shared" si="124"/>
        <v>#NUM!</v>
      </c>
      <c r="K774" s="15" t="e">
        <f t="shared" si="125"/>
        <v>#NUM!</v>
      </c>
      <c r="L774" s="52" t="e">
        <f t="shared" si="126"/>
        <v>#NUM!</v>
      </c>
    </row>
    <row r="775" spans="1:12" ht="12.75">
      <c r="A775" s="33">
        <v>7.609999999999881</v>
      </c>
      <c r="B775" s="40" t="e">
        <f t="shared" si="127"/>
        <v>#NUM!</v>
      </c>
      <c r="C775" s="51" t="e">
        <f t="shared" si="128"/>
        <v>#NUM!</v>
      </c>
      <c r="D775" s="51" t="e">
        <f t="shared" si="129"/>
        <v>#NUM!</v>
      </c>
      <c r="E775" s="33">
        <f t="shared" si="130"/>
        <v>0.6654999999999819</v>
      </c>
      <c r="F775" s="52" t="e">
        <f t="shared" si="121"/>
        <v>#NUM!</v>
      </c>
      <c r="G775" s="52" t="e">
        <f t="shared" si="122"/>
        <v>#NUM!</v>
      </c>
      <c r="H775" s="51" t="e">
        <f t="shared" si="123"/>
        <v>#NUM!</v>
      </c>
      <c r="I775" s="15" t="e">
        <f t="shared" si="131"/>
        <v>#NUM!</v>
      </c>
      <c r="J775" s="15" t="e">
        <f t="shared" si="124"/>
        <v>#NUM!</v>
      </c>
      <c r="K775" s="15" t="e">
        <f t="shared" si="125"/>
        <v>#NUM!</v>
      </c>
      <c r="L775" s="52" t="e">
        <f t="shared" si="126"/>
        <v>#NUM!</v>
      </c>
    </row>
    <row r="776" spans="1:12" ht="12.75">
      <c r="A776" s="33">
        <v>7.619999999999881</v>
      </c>
      <c r="B776" s="40" t="e">
        <f t="shared" si="127"/>
        <v>#NUM!</v>
      </c>
      <c r="C776" s="51" t="e">
        <f t="shared" si="128"/>
        <v>#NUM!</v>
      </c>
      <c r="D776" s="51" t="e">
        <f t="shared" si="129"/>
        <v>#NUM!</v>
      </c>
      <c r="E776" s="33">
        <f t="shared" si="130"/>
        <v>0.6659999999999818</v>
      </c>
      <c r="F776" s="52" t="e">
        <f t="shared" si="121"/>
        <v>#NUM!</v>
      </c>
      <c r="G776" s="52" t="e">
        <f t="shared" si="122"/>
        <v>#NUM!</v>
      </c>
      <c r="H776" s="51" t="e">
        <f t="shared" si="123"/>
        <v>#NUM!</v>
      </c>
      <c r="I776" s="15" t="e">
        <f t="shared" si="131"/>
        <v>#NUM!</v>
      </c>
      <c r="J776" s="15" t="e">
        <f t="shared" si="124"/>
        <v>#NUM!</v>
      </c>
      <c r="K776" s="15" t="e">
        <f t="shared" si="125"/>
        <v>#NUM!</v>
      </c>
      <c r="L776" s="52" t="e">
        <f t="shared" si="126"/>
        <v>#NUM!</v>
      </c>
    </row>
    <row r="777" spans="1:12" ht="12.75">
      <c r="A777" s="33">
        <v>7.629999999999881</v>
      </c>
      <c r="B777" s="40" t="e">
        <f t="shared" si="127"/>
        <v>#NUM!</v>
      </c>
      <c r="C777" s="51" t="e">
        <f t="shared" si="128"/>
        <v>#NUM!</v>
      </c>
      <c r="D777" s="51" t="e">
        <f t="shared" si="129"/>
        <v>#NUM!</v>
      </c>
      <c r="E777" s="33">
        <f t="shared" si="130"/>
        <v>0.6664999999999818</v>
      </c>
      <c r="F777" s="52" t="e">
        <f t="shared" si="121"/>
        <v>#NUM!</v>
      </c>
      <c r="G777" s="52" t="e">
        <f t="shared" si="122"/>
        <v>#NUM!</v>
      </c>
      <c r="H777" s="51" t="e">
        <f t="shared" si="123"/>
        <v>#NUM!</v>
      </c>
      <c r="I777" s="15" t="e">
        <f t="shared" si="131"/>
        <v>#NUM!</v>
      </c>
      <c r="J777" s="15" t="e">
        <f t="shared" si="124"/>
        <v>#NUM!</v>
      </c>
      <c r="K777" s="15" t="e">
        <f t="shared" si="125"/>
        <v>#NUM!</v>
      </c>
      <c r="L777" s="52" t="e">
        <f t="shared" si="126"/>
        <v>#NUM!</v>
      </c>
    </row>
    <row r="778" spans="1:12" ht="12.75">
      <c r="A778" s="33">
        <v>7.639999999999881</v>
      </c>
      <c r="B778" s="40" t="e">
        <f t="shared" si="127"/>
        <v>#NUM!</v>
      </c>
      <c r="C778" s="51" t="e">
        <f t="shared" si="128"/>
        <v>#NUM!</v>
      </c>
      <c r="D778" s="51" t="e">
        <f t="shared" si="129"/>
        <v>#NUM!</v>
      </c>
      <c r="E778" s="33">
        <f t="shared" si="130"/>
        <v>0.6669999999999817</v>
      </c>
      <c r="F778" s="52" t="e">
        <f t="shared" si="121"/>
        <v>#NUM!</v>
      </c>
      <c r="G778" s="52" t="e">
        <f t="shared" si="122"/>
        <v>#NUM!</v>
      </c>
      <c r="H778" s="51" t="e">
        <f t="shared" si="123"/>
        <v>#NUM!</v>
      </c>
      <c r="I778" s="15" t="e">
        <f t="shared" si="131"/>
        <v>#NUM!</v>
      </c>
      <c r="J778" s="15" t="e">
        <f t="shared" si="124"/>
        <v>#NUM!</v>
      </c>
      <c r="K778" s="15" t="e">
        <f t="shared" si="125"/>
        <v>#NUM!</v>
      </c>
      <c r="L778" s="52" t="e">
        <f t="shared" si="126"/>
        <v>#NUM!</v>
      </c>
    </row>
    <row r="779" spans="1:12" ht="12.75">
      <c r="A779" s="33">
        <v>7.6499999999998805</v>
      </c>
      <c r="B779" s="40" t="e">
        <f t="shared" si="127"/>
        <v>#NUM!</v>
      </c>
      <c r="C779" s="51" t="e">
        <f t="shared" si="128"/>
        <v>#NUM!</v>
      </c>
      <c r="D779" s="51" t="e">
        <f t="shared" si="129"/>
        <v>#NUM!</v>
      </c>
      <c r="E779" s="33">
        <f t="shared" si="130"/>
        <v>0.6674999999999817</v>
      </c>
      <c r="F779" s="52" t="e">
        <f t="shared" si="121"/>
        <v>#NUM!</v>
      </c>
      <c r="G779" s="52" t="e">
        <f t="shared" si="122"/>
        <v>#NUM!</v>
      </c>
      <c r="H779" s="51" t="e">
        <f t="shared" si="123"/>
        <v>#NUM!</v>
      </c>
      <c r="I779" s="15" t="e">
        <f t="shared" si="131"/>
        <v>#NUM!</v>
      </c>
      <c r="J779" s="15" t="e">
        <f t="shared" si="124"/>
        <v>#NUM!</v>
      </c>
      <c r="K779" s="15" t="e">
        <f t="shared" si="125"/>
        <v>#NUM!</v>
      </c>
      <c r="L779" s="52" t="e">
        <f t="shared" si="126"/>
        <v>#NUM!</v>
      </c>
    </row>
    <row r="780" spans="1:12" ht="12.75">
      <c r="A780" s="33">
        <v>7.65999999999988</v>
      </c>
      <c r="B780" s="40" t="e">
        <f t="shared" si="127"/>
        <v>#NUM!</v>
      </c>
      <c r="C780" s="51" t="e">
        <f t="shared" si="128"/>
        <v>#NUM!</v>
      </c>
      <c r="D780" s="51" t="e">
        <f t="shared" si="129"/>
        <v>#NUM!</v>
      </c>
      <c r="E780" s="33">
        <f t="shared" si="130"/>
        <v>0.6679999999999816</v>
      </c>
      <c r="F780" s="52" t="e">
        <f t="shared" si="121"/>
        <v>#NUM!</v>
      </c>
      <c r="G780" s="52" t="e">
        <f t="shared" si="122"/>
        <v>#NUM!</v>
      </c>
      <c r="H780" s="51" t="e">
        <f t="shared" si="123"/>
        <v>#NUM!</v>
      </c>
      <c r="I780" s="15" t="e">
        <f t="shared" si="131"/>
        <v>#NUM!</v>
      </c>
      <c r="J780" s="15" t="e">
        <f t="shared" si="124"/>
        <v>#NUM!</v>
      </c>
      <c r="K780" s="15" t="e">
        <f t="shared" si="125"/>
        <v>#NUM!</v>
      </c>
      <c r="L780" s="52" t="e">
        <f t="shared" si="126"/>
        <v>#NUM!</v>
      </c>
    </row>
    <row r="781" spans="1:12" ht="12.75">
      <c r="A781" s="33">
        <v>7.66999999999988</v>
      </c>
      <c r="B781" s="40" t="e">
        <f t="shared" si="127"/>
        <v>#NUM!</v>
      </c>
      <c r="C781" s="51" t="e">
        <f t="shared" si="128"/>
        <v>#NUM!</v>
      </c>
      <c r="D781" s="51" t="e">
        <f t="shared" si="129"/>
        <v>#NUM!</v>
      </c>
      <c r="E781" s="33">
        <f t="shared" si="130"/>
        <v>0.6684999999999816</v>
      </c>
      <c r="F781" s="52" t="e">
        <f t="shared" si="121"/>
        <v>#NUM!</v>
      </c>
      <c r="G781" s="52" t="e">
        <f t="shared" si="122"/>
        <v>#NUM!</v>
      </c>
      <c r="H781" s="51" t="e">
        <f t="shared" si="123"/>
        <v>#NUM!</v>
      </c>
      <c r="I781" s="15" t="e">
        <f t="shared" si="131"/>
        <v>#NUM!</v>
      </c>
      <c r="J781" s="15" t="e">
        <f t="shared" si="124"/>
        <v>#NUM!</v>
      </c>
      <c r="K781" s="15" t="e">
        <f t="shared" si="125"/>
        <v>#NUM!</v>
      </c>
      <c r="L781" s="52" t="e">
        <f t="shared" si="126"/>
        <v>#NUM!</v>
      </c>
    </row>
    <row r="782" spans="1:12" ht="12.75">
      <c r="A782" s="33">
        <v>7.67999999999988</v>
      </c>
      <c r="B782" s="40" t="e">
        <f t="shared" si="127"/>
        <v>#NUM!</v>
      </c>
      <c r="C782" s="51" t="e">
        <f t="shared" si="128"/>
        <v>#NUM!</v>
      </c>
      <c r="D782" s="51" t="e">
        <f t="shared" si="129"/>
        <v>#NUM!</v>
      </c>
      <c r="E782" s="33">
        <f t="shared" si="130"/>
        <v>0.6689999999999815</v>
      </c>
      <c r="F782" s="52" t="e">
        <f aca="true" t="shared" si="132" ref="F782:F845">($H$5*(2*(($H$2/2)^2-(C782/2)^2)+(C782*D782))/(E782/2)^2)</f>
        <v>#NUM!</v>
      </c>
      <c r="G782" s="52" t="e">
        <f aca="true" t="shared" si="133" ref="G782:G845">3.1416*B782*(E782/2)^2</f>
        <v>#NUM!</v>
      </c>
      <c r="H782" s="51" t="e">
        <f aca="true" t="shared" si="134" ref="H782:H845">$D$4*B782^$D$5</f>
        <v>#NUM!</v>
      </c>
      <c r="I782" s="15" t="e">
        <f t="shared" si="131"/>
        <v>#NUM!</v>
      </c>
      <c r="J782" s="15" t="e">
        <f aca="true" t="shared" si="135" ref="J782:J845">I782*4.45</f>
        <v>#NUM!</v>
      </c>
      <c r="K782" s="15" t="e">
        <f aca="true" t="shared" si="136" ref="K782:K845">J782*$H$8</f>
        <v>#NUM!</v>
      </c>
      <c r="L782" s="52" t="e">
        <f aca="true" t="shared" si="137" ref="L782:L845">G782*$H$8</f>
        <v>#NUM!</v>
      </c>
    </row>
    <row r="783" spans="1:12" ht="12.75">
      <c r="A783" s="33">
        <v>7.68999999999988</v>
      </c>
      <c r="B783" s="40" t="e">
        <f aca="true" t="shared" si="138" ref="B783:B846">F783*$D$2*$D$3*H782</f>
        <v>#NUM!</v>
      </c>
      <c r="C783" s="51" t="e">
        <f aca="true" t="shared" si="139" ref="C783:C846">C782+0.01*(2*H782)</f>
        <v>#NUM!</v>
      </c>
      <c r="D783" s="51" t="e">
        <f aca="true" t="shared" si="140" ref="D783:D846">D782-0.01*(2*H782)</f>
        <v>#NUM!</v>
      </c>
      <c r="E783" s="33">
        <f aca="true" t="shared" si="141" ref="E783:E846">E782+(0.01*$H$7)</f>
        <v>0.6694999999999814</v>
      </c>
      <c r="F783" s="52" t="e">
        <f t="shared" si="132"/>
        <v>#NUM!</v>
      </c>
      <c r="G783" s="52" t="e">
        <f t="shared" si="133"/>
        <v>#NUM!</v>
      </c>
      <c r="H783" s="51" t="e">
        <f t="shared" si="134"/>
        <v>#NUM!</v>
      </c>
      <c r="I783" s="15" t="e">
        <f aca="true" t="shared" si="142" ref="I783:I846">G783*0.01+I782</f>
        <v>#NUM!</v>
      </c>
      <c r="J783" s="15" t="e">
        <f t="shared" si="135"/>
        <v>#NUM!</v>
      </c>
      <c r="K783" s="15" t="e">
        <f t="shared" si="136"/>
        <v>#NUM!</v>
      </c>
      <c r="L783" s="52" t="e">
        <f t="shared" si="137"/>
        <v>#NUM!</v>
      </c>
    </row>
    <row r="784" spans="1:12" ht="12.75">
      <c r="A784" s="33">
        <v>7.699999999999879</v>
      </c>
      <c r="B784" s="40" t="e">
        <f t="shared" si="138"/>
        <v>#NUM!</v>
      </c>
      <c r="C784" s="51" t="e">
        <f t="shared" si="139"/>
        <v>#NUM!</v>
      </c>
      <c r="D784" s="51" t="e">
        <f t="shared" si="140"/>
        <v>#NUM!</v>
      </c>
      <c r="E784" s="33">
        <f t="shared" si="141"/>
        <v>0.6699999999999814</v>
      </c>
      <c r="F784" s="52" t="e">
        <f t="shared" si="132"/>
        <v>#NUM!</v>
      </c>
      <c r="G784" s="52" t="e">
        <f t="shared" si="133"/>
        <v>#NUM!</v>
      </c>
      <c r="H784" s="51" t="e">
        <f t="shared" si="134"/>
        <v>#NUM!</v>
      </c>
      <c r="I784" s="15" t="e">
        <f t="shared" si="142"/>
        <v>#NUM!</v>
      </c>
      <c r="J784" s="15" t="e">
        <f t="shared" si="135"/>
        <v>#NUM!</v>
      </c>
      <c r="K784" s="15" t="e">
        <f t="shared" si="136"/>
        <v>#NUM!</v>
      </c>
      <c r="L784" s="52" t="e">
        <f t="shared" si="137"/>
        <v>#NUM!</v>
      </c>
    </row>
    <row r="785" spans="1:12" ht="12.75">
      <c r="A785" s="33">
        <v>7.709999999999879</v>
      </c>
      <c r="B785" s="40" t="e">
        <f t="shared" si="138"/>
        <v>#NUM!</v>
      </c>
      <c r="C785" s="51" t="e">
        <f t="shared" si="139"/>
        <v>#NUM!</v>
      </c>
      <c r="D785" s="51" t="e">
        <f t="shared" si="140"/>
        <v>#NUM!</v>
      </c>
      <c r="E785" s="33">
        <f t="shared" si="141"/>
        <v>0.6704999999999813</v>
      </c>
      <c r="F785" s="52" t="e">
        <f t="shared" si="132"/>
        <v>#NUM!</v>
      </c>
      <c r="G785" s="52" t="e">
        <f t="shared" si="133"/>
        <v>#NUM!</v>
      </c>
      <c r="H785" s="51" t="e">
        <f t="shared" si="134"/>
        <v>#NUM!</v>
      </c>
      <c r="I785" s="15" t="e">
        <f t="shared" si="142"/>
        <v>#NUM!</v>
      </c>
      <c r="J785" s="15" t="e">
        <f t="shared" si="135"/>
        <v>#NUM!</v>
      </c>
      <c r="K785" s="15" t="e">
        <f t="shared" si="136"/>
        <v>#NUM!</v>
      </c>
      <c r="L785" s="52" t="e">
        <f t="shared" si="137"/>
        <v>#NUM!</v>
      </c>
    </row>
    <row r="786" spans="1:12" ht="12.75">
      <c r="A786" s="33">
        <v>7.719999999999879</v>
      </c>
      <c r="B786" s="40" t="e">
        <f t="shared" si="138"/>
        <v>#NUM!</v>
      </c>
      <c r="C786" s="51" t="e">
        <f t="shared" si="139"/>
        <v>#NUM!</v>
      </c>
      <c r="D786" s="51" t="e">
        <f t="shared" si="140"/>
        <v>#NUM!</v>
      </c>
      <c r="E786" s="33">
        <f t="shared" si="141"/>
        <v>0.6709999999999813</v>
      </c>
      <c r="F786" s="52" t="e">
        <f t="shared" si="132"/>
        <v>#NUM!</v>
      </c>
      <c r="G786" s="52" t="e">
        <f t="shared" si="133"/>
        <v>#NUM!</v>
      </c>
      <c r="H786" s="51" t="e">
        <f t="shared" si="134"/>
        <v>#NUM!</v>
      </c>
      <c r="I786" s="15" t="e">
        <f t="shared" si="142"/>
        <v>#NUM!</v>
      </c>
      <c r="J786" s="15" t="e">
        <f t="shared" si="135"/>
        <v>#NUM!</v>
      </c>
      <c r="K786" s="15" t="e">
        <f t="shared" si="136"/>
        <v>#NUM!</v>
      </c>
      <c r="L786" s="52" t="e">
        <f t="shared" si="137"/>
        <v>#NUM!</v>
      </c>
    </row>
    <row r="787" spans="1:12" ht="12.75">
      <c r="A787" s="33">
        <v>7.729999999999879</v>
      </c>
      <c r="B787" s="40" t="e">
        <f t="shared" si="138"/>
        <v>#NUM!</v>
      </c>
      <c r="C787" s="51" t="e">
        <f t="shared" si="139"/>
        <v>#NUM!</v>
      </c>
      <c r="D787" s="51" t="e">
        <f t="shared" si="140"/>
        <v>#NUM!</v>
      </c>
      <c r="E787" s="33">
        <f t="shared" si="141"/>
        <v>0.6714999999999812</v>
      </c>
      <c r="F787" s="52" t="e">
        <f t="shared" si="132"/>
        <v>#NUM!</v>
      </c>
      <c r="G787" s="52" t="e">
        <f t="shared" si="133"/>
        <v>#NUM!</v>
      </c>
      <c r="H787" s="51" t="e">
        <f t="shared" si="134"/>
        <v>#NUM!</v>
      </c>
      <c r="I787" s="15" t="e">
        <f t="shared" si="142"/>
        <v>#NUM!</v>
      </c>
      <c r="J787" s="15" t="e">
        <f t="shared" si="135"/>
        <v>#NUM!</v>
      </c>
      <c r="K787" s="15" t="e">
        <f t="shared" si="136"/>
        <v>#NUM!</v>
      </c>
      <c r="L787" s="52" t="e">
        <f t="shared" si="137"/>
        <v>#NUM!</v>
      </c>
    </row>
    <row r="788" spans="1:12" ht="12.75">
      <c r="A788" s="33">
        <v>7.7399999999998785</v>
      </c>
      <c r="B788" s="40" t="e">
        <f t="shared" si="138"/>
        <v>#NUM!</v>
      </c>
      <c r="C788" s="51" t="e">
        <f t="shared" si="139"/>
        <v>#NUM!</v>
      </c>
      <c r="D788" s="51" t="e">
        <f t="shared" si="140"/>
        <v>#NUM!</v>
      </c>
      <c r="E788" s="33">
        <f t="shared" si="141"/>
        <v>0.6719999999999812</v>
      </c>
      <c r="F788" s="52" t="e">
        <f t="shared" si="132"/>
        <v>#NUM!</v>
      </c>
      <c r="G788" s="52" t="e">
        <f t="shared" si="133"/>
        <v>#NUM!</v>
      </c>
      <c r="H788" s="51" t="e">
        <f t="shared" si="134"/>
        <v>#NUM!</v>
      </c>
      <c r="I788" s="15" t="e">
        <f t="shared" si="142"/>
        <v>#NUM!</v>
      </c>
      <c r="J788" s="15" t="e">
        <f t="shared" si="135"/>
        <v>#NUM!</v>
      </c>
      <c r="K788" s="15" t="e">
        <f t="shared" si="136"/>
        <v>#NUM!</v>
      </c>
      <c r="L788" s="52" t="e">
        <f t="shared" si="137"/>
        <v>#NUM!</v>
      </c>
    </row>
    <row r="789" spans="1:12" ht="12.75">
      <c r="A789" s="33">
        <v>7.749999999999878</v>
      </c>
      <c r="B789" s="40" t="e">
        <f t="shared" si="138"/>
        <v>#NUM!</v>
      </c>
      <c r="C789" s="51" t="e">
        <f t="shared" si="139"/>
        <v>#NUM!</v>
      </c>
      <c r="D789" s="51" t="e">
        <f t="shared" si="140"/>
        <v>#NUM!</v>
      </c>
      <c r="E789" s="33">
        <f t="shared" si="141"/>
        <v>0.6724999999999811</v>
      </c>
      <c r="F789" s="52" t="e">
        <f t="shared" si="132"/>
        <v>#NUM!</v>
      </c>
      <c r="G789" s="52" t="e">
        <f t="shared" si="133"/>
        <v>#NUM!</v>
      </c>
      <c r="H789" s="51" t="e">
        <f t="shared" si="134"/>
        <v>#NUM!</v>
      </c>
      <c r="I789" s="15" t="e">
        <f t="shared" si="142"/>
        <v>#NUM!</v>
      </c>
      <c r="J789" s="15" t="e">
        <f t="shared" si="135"/>
        <v>#NUM!</v>
      </c>
      <c r="K789" s="15" t="e">
        <f t="shared" si="136"/>
        <v>#NUM!</v>
      </c>
      <c r="L789" s="52" t="e">
        <f t="shared" si="137"/>
        <v>#NUM!</v>
      </c>
    </row>
    <row r="790" spans="1:12" ht="12.75">
      <c r="A790" s="33">
        <v>7.759999999999878</v>
      </c>
      <c r="B790" s="40" t="e">
        <f t="shared" si="138"/>
        <v>#NUM!</v>
      </c>
      <c r="C790" s="51" t="e">
        <f t="shared" si="139"/>
        <v>#NUM!</v>
      </c>
      <c r="D790" s="51" t="e">
        <f t="shared" si="140"/>
        <v>#NUM!</v>
      </c>
      <c r="E790" s="33">
        <f t="shared" si="141"/>
        <v>0.6729999999999811</v>
      </c>
      <c r="F790" s="52" t="e">
        <f t="shared" si="132"/>
        <v>#NUM!</v>
      </c>
      <c r="G790" s="52" t="e">
        <f t="shared" si="133"/>
        <v>#NUM!</v>
      </c>
      <c r="H790" s="51" t="e">
        <f t="shared" si="134"/>
        <v>#NUM!</v>
      </c>
      <c r="I790" s="15" t="e">
        <f t="shared" si="142"/>
        <v>#NUM!</v>
      </c>
      <c r="J790" s="15" t="e">
        <f t="shared" si="135"/>
        <v>#NUM!</v>
      </c>
      <c r="K790" s="15" t="e">
        <f t="shared" si="136"/>
        <v>#NUM!</v>
      </c>
      <c r="L790" s="52" t="e">
        <f t="shared" si="137"/>
        <v>#NUM!</v>
      </c>
    </row>
    <row r="791" spans="1:12" ht="12.75">
      <c r="A791" s="33">
        <v>7.769999999999878</v>
      </c>
      <c r="B791" s="40" t="e">
        <f t="shared" si="138"/>
        <v>#NUM!</v>
      </c>
      <c r="C791" s="51" t="e">
        <f t="shared" si="139"/>
        <v>#NUM!</v>
      </c>
      <c r="D791" s="51" t="e">
        <f t="shared" si="140"/>
        <v>#NUM!</v>
      </c>
      <c r="E791" s="33">
        <f t="shared" si="141"/>
        <v>0.673499999999981</v>
      </c>
      <c r="F791" s="52" t="e">
        <f t="shared" si="132"/>
        <v>#NUM!</v>
      </c>
      <c r="G791" s="52" t="e">
        <f t="shared" si="133"/>
        <v>#NUM!</v>
      </c>
      <c r="H791" s="51" t="e">
        <f t="shared" si="134"/>
        <v>#NUM!</v>
      </c>
      <c r="I791" s="15" t="e">
        <f t="shared" si="142"/>
        <v>#NUM!</v>
      </c>
      <c r="J791" s="15" t="e">
        <f t="shared" si="135"/>
        <v>#NUM!</v>
      </c>
      <c r="K791" s="15" t="e">
        <f t="shared" si="136"/>
        <v>#NUM!</v>
      </c>
      <c r="L791" s="52" t="e">
        <f t="shared" si="137"/>
        <v>#NUM!</v>
      </c>
    </row>
    <row r="792" spans="1:12" ht="12.75">
      <c r="A792" s="33">
        <v>7.779999999999878</v>
      </c>
      <c r="B792" s="40" t="e">
        <f t="shared" si="138"/>
        <v>#NUM!</v>
      </c>
      <c r="C792" s="51" t="e">
        <f t="shared" si="139"/>
        <v>#NUM!</v>
      </c>
      <c r="D792" s="51" t="e">
        <f t="shared" si="140"/>
        <v>#NUM!</v>
      </c>
      <c r="E792" s="33">
        <f t="shared" si="141"/>
        <v>0.673999999999981</v>
      </c>
      <c r="F792" s="52" t="e">
        <f t="shared" si="132"/>
        <v>#NUM!</v>
      </c>
      <c r="G792" s="52" t="e">
        <f t="shared" si="133"/>
        <v>#NUM!</v>
      </c>
      <c r="H792" s="51" t="e">
        <f t="shared" si="134"/>
        <v>#NUM!</v>
      </c>
      <c r="I792" s="15" t="e">
        <f t="shared" si="142"/>
        <v>#NUM!</v>
      </c>
      <c r="J792" s="15" t="e">
        <f t="shared" si="135"/>
        <v>#NUM!</v>
      </c>
      <c r="K792" s="15" t="e">
        <f t="shared" si="136"/>
        <v>#NUM!</v>
      </c>
      <c r="L792" s="52" t="e">
        <f t="shared" si="137"/>
        <v>#NUM!</v>
      </c>
    </row>
    <row r="793" spans="1:12" ht="12.75">
      <c r="A793" s="33">
        <v>7.7899999999998775</v>
      </c>
      <c r="B793" s="40" t="e">
        <f t="shared" si="138"/>
        <v>#NUM!</v>
      </c>
      <c r="C793" s="51" t="e">
        <f t="shared" si="139"/>
        <v>#NUM!</v>
      </c>
      <c r="D793" s="51" t="e">
        <f t="shared" si="140"/>
        <v>#NUM!</v>
      </c>
      <c r="E793" s="33">
        <f t="shared" si="141"/>
        <v>0.6744999999999809</v>
      </c>
      <c r="F793" s="52" t="e">
        <f t="shared" si="132"/>
        <v>#NUM!</v>
      </c>
      <c r="G793" s="52" t="e">
        <f t="shared" si="133"/>
        <v>#NUM!</v>
      </c>
      <c r="H793" s="51" t="e">
        <f t="shared" si="134"/>
        <v>#NUM!</v>
      </c>
      <c r="I793" s="15" t="e">
        <f t="shared" si="142"/>
        <v>#NUM!</v>
      </c>
      <c r="J793" s="15" t="e">
        <f t="shared" si="135"/>
        <v>#NUM!</v>
      </c>
      <c r="K793" s="15" t="e">
        <f t="shared" si="136"/>
        <v>#NUM!</v>
      </c>
      <c r="L793" s="52" t="e">
        <f t="shared" si="137"/>
        <v>#NUM!</v>
      </c>
    </row>
    <row r="794" spans="1:12" ht="12.75">
      <c r="A794" s="33">
        <v>7.799999999999877</v>
      </c>
      <c r="B794" s="40" t="e">
        <f t="shared" si="138"/>
        <v>#NUM!</v>
      </c>
      <c r="C794" s="51" t="e">
        <f t="shared" si="139"/>
        <v>#NUM!</v>
      </c>
      <c r="D794" s="51" t="e">
        <f t="shared" si="140"/>
        <v>#NUM!</v>
      </c>
      <c r="E794" s="33">
        <f t="shared" si="141"/>
        <v>0.6749999999999808</v>
      </c>
      <c r="F794" s="52" t="e">
        <f t="shared" si="132"/>
        <v>#NUM!</v>
      </c>
      <c r="G794" s="52" t="e">
        <f t="shared" si="133"/>
        <v>#NUM!</v>
      </c>
      <c r="H794" s="51" t="e">
        <f t="shared" si="134"/>
        <v>#NUM!</v>
      </c>
      <c r="I794" s="15" t="e">
        <f t="shared" si="142"/>
        <v>#NUM!</v>
      </c>
      <c r="J794" s="15" t="e">
        <f t="shared" si="135"/>
        <v>#NUM!</v>
      </c>
      <c r="K794" s="15" t="e">
        <f t="shared" si="136"/>
        <v>#NUM!</v>
      </c>
      <c r="L794" s="52" t="e">
        <f t="shared" si="137"/>
        <v>#NUM!</v>
      </c>
    </row>
    <row r="795" spans="1:12" ht="12.75">
      <c r="A795" s="33">
        <v>7.809999999999877</v>
      </c>
      <c r="B795" s="40" t="e">
        <f t="shared" si="138"/>
        <v>#NUM!</v>
      </c>
      <c r="C795" s="51" t="e">
        <f t="shared" si="139"/>
        <v>#NUM!</v>
      </c>
      <c r="D795" s="51" t="e">
        <f t="shared" si="140"/>
        <v>#NUM!</v>
      </c>
      <c r="E795" s="33">
        <f t="shared" si="141"/>
        <v>0.6754999999999808</v>
      </c>
      <c r="F795" s="52" t="e">
        <f t="shared" si="132"/>
        <v>#NUM!</v>
      </c>
      <c r="G795" s="52" t="e">
        <f t="shared" si="133"/>
        <v>#NUM!</v>
      </c>
      <c r="H795" s="51" t="e">
        <f t="shared" si="134"/>
        <v>#NUM!</v>
      </c>
      <c r="I795" s="15" t="e">
        <f t="shared" si="142"/>
        <v>#NUM!</v>
      </c>
      <c r="J795" s="15" t="e">
        <f t="shared" si="135"/>
        <v>#NUM!</v>
      </c>
      <c r="K795" s="15" t="e">
        <f t="shared" si="136"/>
        <v>#NUM!</v>
      </c>
      <c r="L795" s="52" t="e">
        <f t="shared" si="137"/>
        <v>#NUM!</v>
      </c>
    </row>
    <row r="796" spans="1:12" ht="12.75">
      <c r="A796" s="33">
        <v>7.819999999999877</v>
      </c>
      <c r="B796" s="40" t="e">
        <f t="shared" si="138"/>
        <v>#NUM!</v>
      </c>
      <c r="C796" s="51" t="e">
        <f t="shared" si="139"/>
        <v>#NUM!</v>
      </c>
      <c r="D796" s="51" t="e">
        <f t="shared" si="140"/>
        <v>#NUM!</v>
      </c>
      <c r="E796" s="33">
        <f t="shared" si="141"/>
        <v>0.6759999999999807</v>
      </c>
      <c r="F796" s="52" t="e">
        <f t="shared" si="132"/>
        <v>#NUM!</v>
      </c>
      <c r="G796" s="52" t="e">
        <f t="shared" si="133"/>
        <v>#NUM!</v>
      </c>
      <c r="H796" s="51" t="e">
        <f t="shared" si="134"/>
        <v>#NUM!</v>
      </c>
      <c r="I796" s="15" t="e">
        <f t="shared" si="142"/>
        <v>#NUM!</v>
      </c>
      <c r="J796" s="15" t="e">
        <f t="shared" si="135"/>
        <v>#NUM!</v>
      </c>
      <c r="K796" s="15" t="e">
        <f t="shared" si="136"/>
        <v>#NUM!</v>
      </c>
      <c r="L796" s="52" t="e">
        <f t="shared" si="137"/>
        <v>#NUM!</v>
      </c>
    </row>
    <row r="797" spans="1:12" ht="12.75">
      <c r="A797" s="33">
        <v>7.829999999999877</v>
      </c>
      <c r="B797" s="40" t="e">
        <f t="shared" si="138"/>
        <v>#NUM!</v>
      </c>
      <c r="C797" s="51" t="e">
        <f t="shared" si="139"/>
        <v>#NUM!</v>
      </c>
      <c r="D797" s="51" t="e">
        <f t="shared" si="140"/>
        <v>#NUM!</v>
      </c>
      <c r="E797" s="33">
        <f t="shared" si="141"/>
        <v>0.6764999999999807</v>
      </c>
      <c r="F797" s="52" t="e">
        <f t="shared" si="132"/>
        <v>#NUM!</v>
      </c>
      <c r="G797" s="52" t="e">
        <f t="shared" si="133"/>
        <v>#NUM!</v>
      </c>
      <c r="H797" s="51" t="e">
        <f t="shared" si="134"/>
        <v>#NUM!</v>
      </c>
      <c r="I797" s="15" t="e">
        <f t="shared" si="142"/>
        <v>#NUM!</v>
      </c>
      <c r="J797" s="15" t="e">
        <f t="shared" si="135"/>
        <v>#NUM!</v>
      </c>
      <c r="K797" s="15" t="e">
        <f t="shared" si="136"/>
        <v>#NUM!</v>
      </c>
      <c r="L797" s="52" t="e">
        <f t="shared" si="137"/>
        <v>#NUM!</v>
      </c>
    </row>
    <row r="798" spans="1:12" ht="12.75">
      <c r="A798" s="33">
        <v>7.839999999999876</v>
      </c>
      <c r="B798" s="40" t="e">
        <f t="shared" si="138"/>
        <v>#NUM!</v>
      </c>
      <c r="C798" s="51" t="e">
        <f t="shared" si="139"/>
        <v>#NUM!</v>
      </c>
      <c r="D798" s="51" t="e">
        <f t="shared" si="140"/>
        <v>#NUM!</v>
      </c>
      <c r="E798" s="33">
        <f t="shared" si="141"/>
        <v>0.6769999999999806</v>
      </c>
      <c r="F798" s="52" t="e">
        <f t="shared" si="132"/>
        <v>#NUM!</v>
      </c>
      <c r="G798" s="52" t="e">
        <f t="shared" si="133"/>
        <v>#NUM!</v>
      </c>
      <c r="H798" s="51" t="e">
        <f t="shared" si="134"/>
        <v>#NUM!</v>
      </c>
      <c r="I798" s="15" t="e">
        <f t="shared" si="142"/>
        <v>#NUM!</v>
      </c>
      <c r="J798" s="15" t="e">
        <f t="shared" si="135"/>
        <v>#NUM!</v>
      </c>
      <c r="K798" s="15" t="e">
        <f t="shared" si="136"/>
        <v>#NUM!</v>
      </c>
      <c r="L798" s="52" t="e">
        <f t="shared" si="137"/>
        <v>#NUM!</v>
      </c>
    </row>
    <row r="799" spans="1:12" ht="12.75">
      <c r="A799" s="33">
        <v>7.849999999999876</v>
      </c>
      <c r="B799" s="40" t="e">
        <f t="shared" si="138"/>
        <v>#NUM!</v>
      </c>
      <c r="C799" s="51" t="e">
        <f t="shared" si="139"/>
        <v>#NUM!</v>
      </c>
      <c r="D799" s="51" t="e">
        <f t="shared" si="140"/>
        <v>#NUM!</v>
      </c>
      <c r="E799" s="33">
        <f t="shared" si="141"/>
        <v>0.6774999999999806</v>
      </c>
      <c r="F799" s="52" t="e">
        <f t="shared" si="132"/>
        <v>#NUM!</v>
      </c>
      <c r="G799" s="52" t="e">
        <f t="shared" si="133"/>
        <v>#NUM!</v>
      </c>
      <c r="H799" s="51" t="e">
        <f t="shared" si="134"/>
        <v>#NUM!</v>
      </c>
      <c r="I799" s="15" t="e">
        <f t="shared" si="142"/>
        <v>#NUM!</v>
      </c>
      <c r="J799" s="15" t="e">
        <f t="shared" si="135"/>
        <v>#NUM!</v>
      </c>
      <c r="K799" s="15" t="e">
        <f t="shared" si="136"/>
        <v>#NUM!</v>
      </c>
      <c r="L799" s="52" t="e">
        <f t="shared" si="137"/>
        <v>#NUM!</v>
      </c>
    </row>
    <row r="800" spans="1:12" ht="12.75">
      <c r="A800" s="33">
        <v>7.859999999999876</v>
      </c>
      <c r="B800" s="40" t="e">
        <f t="shared" si="138"/>
        <v>#NUM!</v>
      </c>
      <c r="C800" s="51" t="e">
        <f t="shared" si="139"/>
        <v>#NUM!</v>
      </c>
      <c r="D800" s="51" t="e">
        <f t="shared" si="140"/>
        <v>#NUM!</v>
      </c>
      <c r="E800" s="33">
        <f t="shared" si="141"/>
        <v>0.6779999999999805</v>
      </c>
      <c r="F800" s="52" t="e">
        <f t="shared" si="132"/>
        <v>#NUM!</v>
      </c>
      <c r="G800" s="52" t="e">
        <f t="shared" si="133"/>
        <v>#NUM!</v>
      </c>
      <c r="H800" s="51" t="e">
        <f t="shared" si="134"/>
        <v>#NUM!</v>
      </c>
      <c r="I800" s="15" t="e">
        <f t="shared" si="142"/>
        <v>#NUM!</v>
      </c>
      <c r="J800" s="15" t="e">
        <f t="shared" si="135"/>
        <v>#NUM!</v>
      </c>
      <c r="K800" s="15" t="e">
        <f t="shared" si="136"/>
        <v>#NUM!</v>
      </c>
      <c r="L800" s="52" t="e">
        <f t="shared" si="137"/>
        <v>#NUM!</v>
      </c>
    </row>
    <row r="801" spans="1:12" ht="12.75">
      <c r="A801" s="33">
        <v>7.869999999999876</v>
      </c>
      <c r="B801" s="40" t="e">
        <f t="shared" si="138"/>
        <v>#NUM!</v>
      </c>
      <c r="C801" s="51" t="e">
        <f t="shared" si="139"/>
        <v>#NUM!</v>
      </c>
      <c r="D801" s="51" t="e">
        <f t="shared" si="140"/>
        <v>#NUM!</v>
      </c>
      <c r="E801" s="33">
        <f t="shared" si="141"/>
        <v>0.6784999999999805</v>
      </c>
      <c r="F801" s="52" t="e">
        <f t="shared" si="132"/>
        <v>#NUM!</v>
      </c>
      <c r="G801" s="52" t="e">
        <f t="shared" si="133"/>
        <v>#NUM!</v>
      </c>
      <c r="H801" s="51" t="e">
        <f t="shared" si="134"/>
        <v>#NUM!</v>
      </c>
      <c r="I801" s="15" t="e">
        <f t="shared" si="142"/>
        <v>#NUM!</v>
      </c>
      <c r="J801" s="15" t="e">
        <f t="shared" si="135"/>
        <v>#NUM!</v>
      </c>
      <c r="K801" s="15" t="e">
        <f t="shared" si="136"/>
        <v>#NUM!</v>
      </c>
      <c r="L801" s="52" t="e">
        <f t="shared" si="137"/>
        <v>#NUM!</v>
      </c>
    </row>
    <row r="802" spans="1:12" ht="12.75">
      <c r="A802" s="33">
        <v>7.8799999999998755</v>
      </c>
      <c r="B802" s="40" t="e">
        <f t="shared" si="138"/>
        <v>#NUM!</v>
      </c>
      <c r="C802" s="51" t="e">
        <f t="shared" si="139"/>
        <v>#NUM!</v>
      </c>
      <c r="D802" s="51" t="e">
        <f t="shared" si="140"/>
        <v>#NUM!</v>
      </c>
      <c r="E802" s="33">
        <f t="shared" si="141"/>
        <v>0.6789999999999804</v>
      </c>
      <c r="F802" s="52" t="e">
        <f t="shared" si="132"/>
        <v>#NUM!</v>
      </c>
      <c r="G802" s="52" t="e">
        <f t="shared" si="133"/>
        <v>#NUM!</v>
      </c>
      <c r="H802" s="51" t="e">
        <f t="shared" si="134"/>
        <v>#NUM!</v>
      </c>
      <c r="I802" s="15" t="e">
        <f t="shared" si="142"/>
        <v>#NUM!</v>
      </c>
      <c r="J802" s="15" t="e">
        <f t="shared" si="135"/>
        <v>#NUM!</v>
      </c>
      <c r="K802" s="15" t="e">
        <f t="shared" si="136"/>
        <v>#NUM!</v>
      </c>
      <c r="L802" s="52" t="e">
        <f t="shared" si="137"/>
        <v>#NUM!</v>
      </c>
    </row>
    <row r="803" spans="1:12" ht="12.75">
      <c r="A803" s="33">
        <v>7.889999999999875</v>
      </c>
      <c r="B803" s="40" t="e">
        <f t="shared" si="138"/>
        <v>#NUM!</v>
      </c>
      <c r="C803" s="51" t="e">
        <f t="shared" si="139"/>
        <v>#NUM!</v>
      </c>
      <c r="D803" s="51" t="e">
        <f t="shared" si="140"/>
        <v>#NUM!</v>
      </c>
      <c r="E803" s="33">
        <f t="shared" si="141"/>
        <v>0.6794999999999803</v>
      </c>
      <c r="F803" s="52" t="e">
        <f t="shared" si="132"/>
        <v>#NUM!</v>
      </c>
      <c r="G803" s="52" t="e">
        <f t="shared" si="133"/>
        <v>#NUM!</v>
      </c>
      <c r="H803" s="51" t="e">
        <f t="shared" si="134"/>
        <v>#NUM!</v>
      </c>
      <c r="I803" s="15" t="e">
        <f t="shared" si="142"/>
        <v>#NUM!</v>
      </c>
      <c r="J803" s="15" t="e">
        <f t="shared" si="135"/>
        <v>#NUM!</v>
      </c>
      <c r="K803" s="15" t="e">
        <f t="shared" si="136"/>
        <v>#NUM!</v>
      </c>
      <c r="L803" s="52" t="e">
        <f t="shared" si="137"/>
        <v>#NUM!</v>
      </c>
    </row>
    <row r="804" spans="1:12" ht="12.75">
      <c r="A804" s="33">
        <v>7.899999999999875</v>
      </c>
      <c r="B804" s="40" t="e">
        <f t="shared" si="138"/>
        <v>#NUM!</v>
      </c>
      <c r="C804" s="51" t="e">
        <f t="shared" si="139"/>
        <v>#NUM!</v>
      </c>
      <c r="D804" s="51" t="e">
        <f t="shared" si="140"/>
        <v>#NUM!</v>
      </c>
      <c r="E804" s="33">
        <f t="shared" si="141"/>
        <v>0.6799999999999803</v>
      </c>
      <c r="F804" s="52" t="e">
        <f t="shared" si="132"/>
        <v>#NUM!</v>
      </c>
      <c r="G804" s="52" t="e">
        <f t="shared" si="133"/>
        <v>#NUM!</v>
      </c>
      <c r="H804" s="51" t="e">
        <f t="shared" si="134"/>
        <v>#NUM!</v>
      </c>
      <c r="I804" s="15" t="e">
        <f t="shared" si="142"/>
        <v>#NUM!</v>
      </c>
      <c r="J804" s="15" t="e">
        <f t="shared" si="135"/>
        <v>#NUM!</v>
      </c>
      <c r="K804" s="15" t="e">
        <f t="shared" si="136"/>
        <v>#NUM!</v>
      </c>
      <c r="L804" s="52" t="e">
        <f t="shared" si="137"/>
        <v>#NUM!</v>
      </c>
    </row>
    <row r="805" spans="1:12" ht="12.75">
      <c r="A805" s="33">
        <v>7.909999999999875</v>
      </c>
      <c r="B805" s="40" t="e">
        <f t="shared" si="138"/>
        <v>#NUM!</v>
      </c>
      <c r="C805" s="51" t="e">
        <f t="shared" si="139"/>
        <v>#NUM!</v>
      </c>
      <c r="D805" s="51" t="e">
        <f t="shared" si="140"/>
        <v>#NUM!</v>
      </c>
      <c r="E805" s="33">
        <f t="shared" si="141"/>
        <v>0.6804999999999802</v>
      </c>
      <c r="F805" s="52" t="e">
        <f t="shared" si="132"/>
        <v>#NUM!</v>
      </c>
      <c r="G805" s="52" t="e">
        <f t="shared" si="133"/>
        <v>#NUM!</v>
      </c>
      <c r="H805" s="51" t="e">
        <f t="shared" si="134"/>
        <v>#NUM!</v>
      </c>
      <c r="I805" s="15" t="e">
        <f t="shared" si="142"/>
        <v>#NUM!</v>
      </c>
      <c r="J805" s="15" t="e">
        <f t="shared" si="135"/>
        <v>#NUM!</v>
      </c>
      <c r="K805" s="15" t="e">
        <f t="shared" si="136"/>
        <v>#NUM!</v>
      </c>
      <c r="L805" s="52" t="e">
        <f t="shared" si="137"/>
        <v>#NUM!</v>
      </c>
    </row>
    <row r="806" spans="1:12" ht="12.75">
      <c r="A806" s="33">
        <v>7.919999999999875</v>
      </c>
      <c r="B806" s="40" t="e">
        <f t="shared" si="138"/>
        <v>#NUM!</v>
      </c>
      <c r="C806" s="51" t="e">
        <f t="shared" si="139"/>
        <v>#NUM!</v>
      </c>
      <c r="D806" s="51" t="e">
        <f t="shared" si="140"/>
        <v>#NUM!</v>
      </c>
      <c r="E806" s="33">
        <f t="shared" si="141"/>
        <v>0.6809999999999802</v>
      </c>
      <c r="F806" s="52" t="e">
        <f t="shared" si="132"/>
        <v>#NUM!</v>
      </c>
      <c r="G806" s="52" t="e">
        <f t="shared" si="133"/>
        <v>#NUM!</v>
      </c>
      <c r="H806" s="51" t="e">
        <f t="shared" si="134"/>
        <v>#NUM!</v>
      </c>
      <c r="I806" s="15" t="e">
        <f t="shared" si="142"/>
        <v>#NUM!</v>
      </c>
      <c r="J806" s="15" t="e">
        <f t="shared" si="135"/>
        <v>#NUM!</v>
      </c>
      <c r="K806" s="15" t="e">
        <f t="shared" si="136"/>
        <v>#NUM!</v>
      </c>
      <c r="L806" s="52" t="e">
        <f t="shared" si="137"/>
        <v>#NUM!</v>
      </c>
    </row>
    <row r="807" spans="1:12" ht="12.75">
      <c r="A807" s="33">
        <v>7.9299999999998745</v>
      </c>
      <c r="B807" s="40" t="e">
        <f t="shared" si="138"/>
        <v>#NUM!</v>
      </c>
      <c r="C807" s="51" t="e">
        <f t="shared" si="139"/>
        <v>#NUM!</v>
      </c>
      <c r="D807" s="51" t="e">
        <f t="shared" si="140"/>
        <v>#NUM!</v>
      </c>
      <c r="E807" s="33">
        <f t="shared" si="141"/>
        <v>0.6814999999999801</v>
      </c>
      <c r="F807" s="52" t="e">
        <f t="shared" si="132"/>
        <v>#NUM!</v>
      </c>
      <c r="G807" s="52" t="e">
        <f t="shared" si="133"/>
        <v>#NUM!</v>
      </c>
      <c r="H807" s="51" t="e">
        <f t="shared" si="134"/>
        <v>#NUM!</v>
      </c>
      <c r="I807" s="15" t="e">
        <f t="shared" si="142"/>
        <v>#NUM!</v>
      </c>
      <c r="J807" s="15" t="e">
        <f t="shared" si="135"/>
        <v>#NUM!</v>
      </c>
      <c r="K807" s="15" t="e">
        <f t="shared" si="136"/>
        <v>#NUM!</v>
      </c>
      <c r="L807" s="52" t="e">
        <f t="shared" si="137"/>
        <v>#NUM!</v>
      </c>
    </row>
    <row r="808" spans="1:12" ht="12.75">
      <c r="A808" s="33">
        <v>7.939999999999874</v>
      </c>
      <c r="B808" s="40" t="e">
        <f t="shared" si="138"/>
        <v>#NUM!</v>
      </c>
      <c r="C808" s="51" t="e">
        <f t="shared" si="139"/>
        <v>#NUM!</v>
      </c>
      <c r="D808" s="51" t="e">
        <f t="shared" si="140"/>
        <v>#NUM!</v>
      </c>
      <c r="E808" s="33">
        <f t="shared" si="141"/>
        <v>0.6819999999999801</v>
      </c>
      <c r="F808" s="52" t="e">
        <f t="shared" si="132"/>
        <v>#NUM!</v>
      </c>
      <c r="G808" s="52" t="e">
        <f t="shared" si="133"/>
        <v>#NUM!</v>
      </c>
      <c r="H808" s="51" t="e">
        <f t="shared" si="134"/>
        <v>#NUM!</v>
      </c>
      <c r="I808" s="15" t="e">
        <f t="shared" si="142"/>
        <v>#NUM!</v>
      </c>
      <c r="J808" s="15" t="e">
        <f t="shared" si="135"/>
        <v>#NUM!</v>
      </c>
      <c r="K808" s="15" t="e">
        <f t="shared" si="136"/>
        <v>#NUM!</v>
      </c>
      <c r="L808" s="52" t="e">
        <f t="shared" si="137"/>
        <v>#NUM!</v>
      </c>
    </row>
    <row r="809" spans="1:12" ht="12.75">
      <c r="A809" s="33">
        <v>7.949999999999874</v>
      </c>
      <c r="B809" s="40" t="e">
        <f t="shared" si="138"/>
        <v>#NUM!</v>
      </c>
      <c r="C809" s="51" t="e">
        <f t="shared" si="139"/>
        <v>#NUM!</v>
      </c>
      <c r="D809" s="51" t="e">
        <f t="shared" si="140"/>
        <v>#NUM!</v>
      </c>
      <c r="E809" s="33">
        <f t="shared" si="141"/>
        <v>0.68249999999998</v>
      </c>
      <c r="F809" s="52" t="e">
        <f t="shared" si="132"/>
        <v>#NUM!</v>
      </c>
      <c r="G809" s="52" t="e">
        <f t="shared" si="133"/>
        <v>#NUM!</v>
      </c>
      <c r="H809" s="51" t="e">
        <f t="shared" si="134"/>
        <v>#NUM!</v>
      </c>
      <c r="I809" s="15" t="e">
        <f t="shared" si="142"/>
        <v>#NUM!</v>
      </c>
      <c r="J809" s="15" t="e">
        <f t="shared" si="135"/>
        <v>#NUM!</v>
      </c>
      <c r="K809" s="15" t="e">
        <f t="shared" si="136"/>
        <v>#NUM!</v>
      </c>
      <c r="L809" s="52" t="e">
        <f t="shared" si="137"/>
        <v>#NUM!</v>
      </c>
    </row>
    <row r="810" spans="1:12" ht="12.75">
      <c r="A810" s="33">
        <v>7.959999999999874</v>
      </c>
      <c r="B810" s="40" t="e">
        <f t="shared" si="138"/>
        <v>#NUM!</v>
      </c>
      <c r="C810" s="51" t="e">
        <f t="shared" si="139"/>
        <v>#NUM!</v>
      </c>
      <c r="D810" s="51" t="e">
        <f t="shared" si="140"/>
        <v>#NUM!</v>
      </c>
      <c r="E810" s="33">
        <f t="shared" si="141"/>
        <v>0.68299999999998</v>
      </c>
      <c r="F810" s="52" t="e">
        <f t="shared" si="132"/>
        <v>#NUM!</v>
      </c>
      <c r="G810" s="52" t="e">
        <f t="shared" si="133"/>
        <v>#NUM!</v>
      </c>
      <c r="H810" s="51" t="e">
        <f t="shared" si="134"/>
        <v>#NUM!</v>
      </c>
      <c r="I810" s="15" t="e">
        <f t="shared" si="142"/>
        <v>#NUM!</v>
      </c>
      <c r="J810" s="15" t="e">
        <f t="shared" si="135"/>
        <v>#NUM!</v>
      </c>
      <c r="K810" s="15" t="e">
        <f t="shared" si="136"/>
        <v>#NUM!</v>
      </c>
      <c r="L810" s="52" t="e">
        <f t="shared" si="137"/>
        <v>#NUM!</v>
      </c>
    </row>
    <row r="811" spans="1:12" ht="12.75">
      <c r="A811" s="33">
        <v>7.969999999999874</v>
      </c>
      <c r="B811" s="40" t="e">
        <f t="shared" si="138"/>
        <v>#NUM!</v>
      </c>
      <c r="C811" s="51" t="e">
        <f t="shared" si="139"/>
        <v>#NUM!</v>
      </c>
      <c r="D811" s="51" t="e">
        <f t="shared" si="140"/>
        <v>#NUM!</v>
      </c>
      <c r="E811" s="33">
        <f t="shared" si="141"/>
        <v>0.6834999999999799</v>
      </c>
      <c r="F811" s="52" t="e">
        <f t="shared" si="132"/>
        <v>#NUM!</v>
      </c>
      <c r="G811" s="52" t="e">
        <f t="shared" si="133"/>
        <v>#NUM!</v>
      </c>
      <c r="H811" s="51" t="e">
        <f t="shared" si="134"/>
        <v>#NUM!</v>
      </c>
      <c r="I811" s="15" t="e">
        <f t="shared" si="142"/>
        <v>#NUM!</v>
      </c>
      <c r="J811" s="15" t="e">
        <f t="shared" si="135"/>
        <v>#NUM!</v>
      </c>
      <c r="K811" s="15" t="e">
        <f t="shared" si="136"/>
        <v>#NUM!</v>
      </c>
      <c r="L811" s="52" t="e">
        <f t="shared" si="137"/>
        <v>#NUM!</v>
      </c>
    </row>
    <row r="812" spans="1:12" ht="12.75">
      <c r="A812" s="33">
        <v>7.979999999999873</v>
      </c>
      <c r="B812" s="40" t="e">
        <f t="shared" si="138"/>
        <v>#NUM!</v>
      </c>
      <c r="C812" s="51" t="e">
        <f t="shared" si="139"/>
        <v>#NUM!</v>
      </c>
      <c r="D812" s="51" t="e">
        <f t="shared" si="140"/>
        <v>#NUM!</v>
      </c>
      <c r="E812" s="33">
        <f t="shared" si="141"/>
        <v>0.6839999999999798</v>
      </c>
      <c r="F812" s="52" t="e">
        <f t="shared" si="132"/>
        <v>#NUM!</v>
      </c>
      <c r="G812" s="52" t="e">
        <f t="shared" si="133"/>
        <v>#NUM!</v>
      </c>
      <c r="H812" s="51" t="e">
        <f t="shared" si="134"/>
        <v>#NUM!</v>
      </c>
      <c r="I812" s="15" t="e">
        <f t="shared" si="142"/>
        <v>#NUM!</v>
      </c>
      <c r="J812" s="15" t="e">
        <f t="shared" si="135"/>
        <v>#NUM!</v>
      </c>
      <c r="K812" s="15" t="e">
        <f t="shared" si="136"/>
        <v>#NUM!</v>
      </c>
      <c r="L812" s="52" t="e">
        <f t="shared" si="137"/>
        <v>#NUM!</v>
      </c>
    </row>
    <row r="813" spans="1:12" ht="12.75">
      <c r="A813" s="33">
        <v>7.989999999999873</v>
      </c>
      <c r="B813" s="40" t="e">
        <f t="shared" si="138"/>
        <v>#NUM!</v>
      </c>
      <c r="C813" s="51" t="e">
        <f t="shared" si="139"/>
        <v>#NUM!</v>
      </c>
      <c r="D813" s="51" t="e">
        <f t="shared" si="140"/>
        <v>#NUM!</v>
      </c>
      <c r="E813" s="33">
        <f t="shared" si="141"/>
        <v>0.6844999999999798</v>
      </c>
      <c r="F813" s="52" t="e">
        <f t="shared" si="132"/>
        <v>#NUM!</v>
      </c>
      <c r="G813" s="52" t="e">
        <f t="shared" si="133"/>
        <v>#NUM!</v>
      </c>
      <c r="H813" s="51" t="e">
        <f t="shared" si="134"/>
        <v>#NUM!</v>
      </c>
      <c r="I813" s="15" t="e">
        <f t="shared" si="142"/>
        <v>#NUM!</v>
      </c>
      <c r="J813" s="15" t="e">
        <f t="shared" si="135"/>
        <v>#NUM!</v>
      </c>
      <c r="K813" s="15" t="e">
        <f t="shared" si="136"/>
        <v>#NUM!</v>
      </c>
      <c r="L813" s="52" t="e">
        <f t="shared" si="137"/>
        <v>#NUM!</v>
      </c>
    </row>
    <row r="814" spans="1:12" ht="12.75">
      <c r="A814" s="33">
        <v>7.999999999999873</v>
      </c>
      <c r="B814" s="40" t="e">
        <f t="shared" si="138"/>
        <v>#NUM!</v>
      </c>
      <c r="C814" s="51" t="e">
        <f t="shared" si="139"/>
        <v>#NUM!</v>
      </c>
      <c r="D814" s="51" t="e">
        <f t="shared" si="140"/>
        <v>#NUM!</v>
      </c>
      <c r="E814" s="33">
        <f t="shared" si="141"/>
        <v>0.6849999999999797</v>
      </c>
      <c r="F814" s="52" t="e">
        <f t="shared" si="132"/>
        <v>#NUM!</v>
      </c>
      <c r="G814" s="52" t="e">
        <f t="shared" si="133"/>
        <v>#NUM!</v>
      </c>
      <c r="H814" s="51" t="e">
        <f t="shared" si="134"/>
        <v>#NUM!</v>
      </c>
      <c r="I814" s="15" t="e">
        <f t="shared" si="142"/>
        <v>#NUM!</v>
      </c>
      <c r="J814" s="15" t="e">
        <f t="shared" si="135"/>
        <v>#NUM!</v>
      </c>
      <c r="K814" s="15" t="e">
        <f t="shared" si="136"/>
        <v>#NUM!</v>
      </c>
      <c r="L814" s="52" t="e">
        <f t="shared" si="137"/>
        <v>#NUM!</v>
      </c>
    </row>
    <row r="815" spans="1:12" ht="12.75">
      <c r="A815" s="33">
        <v>8.009999999999874</v>
      </c>
      <c r="B815" s="40" t="e">
        <f t="shared" si="138"/>
        <v>#NUM!</v>
      </c>
      <c r="C815" s="51" t="e">
        <f t="shared" si="139"/>
        <v>#NUM!</v>
      </c>
      <c r="D815" s="51" t="e">
        <f t="shared" si="140"/>
        <v>#NUM!</v>
      </c>
      <c r="E815" s="33">
        <f t="shared" si="141"/>
        <v>0.6854999999999797</v>
      </c>
      <c r="F815" s="52" t="e">
        <f t="shared" si="132"/>
        <v>#NUM!</v>
      </c>
      <c r="G815" s="52" t="e">
        <f t="shared" si="133"/>
        <v>#NUM!</v>
      </c>
      <c r="H815" s="51" t="e">
        <f t="shared" si="134"/>
        <v>#NUM!</v>
      </c>
      <c r="I815" s="15" t="e">
        <f t="shared" si="142"/>
        <v>#NUM!</v>
      </c>
      <c r="J815" s="15" t="e">
        <f t="shared" si="135"/>
        <v>#NUM!</v>
      </c>
      <c r="K815" s="15" t="e">
        <f t="shared" si="136"/>
        <v>#NUM!</v>
      </c>
      <c r="L815" s="52" t="e">
        <f t="shared" si="137"/>
        <v>#NUM!</v>
      </c>
    </row>
    <row r="816" spans="1:12" ht="12.75">
      <c r="A816" s="33">
        <v>8.019999999999873</v>
      </c>
      <c r="B816" s="40" t="e">
        <f t="shared" si="138"/>
        <v>#NUM!</v>
      </c>
      <c r="C816" s="51" t="e">
        <f t="shared" si="139"/>
        <v>#NUM!</v>
      </c>
      <c r="D816" s="51" t="e">
        <f t="shared" si="140"/>
        <v>#NUM!</v>
      </c>
      <c r="E816" s="33">
        <f t="shared" si="141"/>
        <v>0.6859999999999796</v>
      </c>
      <c r="F816" s="52" t="e">
        <f t="shared" si="132"/>
        <v>#NUM!</v>
      </c>
      <c r="G816" s="52" t="e">
        <f t="shared" si="133"/>
        <v>#NUM!</v>
      </c>
      <c r="H816" s="51" t="e">
        <f t="shared" si="134"/>
        <v>#NUM!</v>
      </c>
      <c r="I816" s="15" t="e">
        <f t="shared" si="142"/>
        <v>#NUM!</v>
      </c>
      <c r="J816" s="15" t="e">
        <f t="shared" si="135"/>
        <v>#NUM!</v>
      </c>
      <c r="K816" s="15" t="e">
        <f t="shared" si="136"/>
        <v>#NUM!</v>
      </c>
      <c r="L816" s="52" t="e">
        <f t="shared" si="137"/>
        <v>#NUM!</v>
      </c>
    </row>
    <row r="817" spans="1:12" ht="12.75">
      <c r="A817" s="33">
        <v>8.029999999999873</v>
      </c>
      <c r="B817" s="40" t="e">
        <f t="shared" si="138"/>
        <v>#NUM!</v>
      </c>
      <c r="C817" s="51" t="e">
        <f t="shared" si="139"/>
        <v>#NUM!</v>
      </c>
      <c r="D817" s="51" t="e">
        <f t="shared" si="140"/>
        <v>#NUM!</v>
      </c>
      <c r="E817" s="33">
        <f t="shared" si="141"/>
        <v>0.6864999999999796</v>
      </c>
      <c r="F817" s="52" t="e">
        <f t="shared" si="132"/>
        <v>#NUM!</v>
      </c>
      <c r="G817" s="52" t="e">
        <f t="shared" si="133"/>
        <v>#NUM!</v>
      </c>
      <c r="H817" s="51" t="e">
        <f t="shared" si="134"/>
        <v>#NUM!</v>
      </c>
      <c r="I817" s="15" t="e">
        <f t="shared" si="142"/>
        <v>#NUM!</v>
      </c>
      <c r="J817" s="15" t="e">
        <f t="shared" si="135"/>
        <v>#NUM!</v>
      </c>
      <c r="K817" s="15" t="e">
        <f t="shared" si="136"/>
        <v>#NUM!</v>
      </c>
      <c r="L817" s="52" t="e">
        <f t="shared" si="137"/>
        <v>#NUM!</v>
      </c>
    </row>
    <row r="818" spans="1:12" ht="12.75">
      <c r="A818" s="33">
        <v>8.039999999999873</v>
      </c>
      <c r="B818" s="40" t="e">
        <f t="shared" si="138"/>
        <v>#NUM!</v>
      </c>
      <c r="C818" s="51" t="e">
        <f t="shared" si="139"/>
        <v>#NUM!</v>
      </c>
      <c r="D818" s="51" t="e">
        <f t="shared" si="140"/>
        <v>#NUM!</v>
      </c>
      <c r="E818" s="33">
        <f t="shared" si="141"/>
        <v>0.6869999999999795</v>
      </c>
      <c r="F818" s="52" t="e">
        <f t="shared" si="132"/>
        <v>#NUM!</v>
      </c>
      <c r="G818" s="52" t="e">
        <f t="shared" si="133"/>
        <v>#NUM!</v>
      </c>
      <c r="H818" s="51" t="e">
        <f t="shared" si="134"/>
        <v>#NUM!</v>
      </c>
      <c r="I818" s="15" t="e">
        <f t="shared" si="142"/>
        <v>#NUM!</v>
      </c>
      <c r="J818" s="15" t="e">
        <f t="shared" si="135"/>
        <v>#NUM!</v>
      </c>
      <c r="K818" s="15" t="e">
        <f t="shared" si="136"/>
        <v>#NUM!</v>
      </c>
      <c r="L818" s="52" t="e">
        <f t="shared" si="137"/>
        <v>#NUM!</v>
      </c>
    </row>
    <row r="819" spans="1:12" ht="12.75">
      <c r="A819" s="33">
        <v>8.049999999999873</v>
      </c>
      <c r="B819" s="40" t="e">
        <f t="shared" si="138"/>
        <v>#NUM!</v>
      </c>
      <c r="C819" s="51" t="e">
        <f t="shared" si="139"/>
        <v>#NUM!</v>
      </c>
      <c r="D819" s="51" t="e">
        <f t="shared" si="140"/>
        <v>#NUM!</v>
      </c>
      <c r="E819" s="33">
        <f t="shared" si="141"/>
        <v>0.6874999999999795</v>
      </c>
      <c r="F819" s="52" t="e">
        <f t="shared" si="132"/>
        <v>#NUM!</v>
      </c>
      <c r="G819" s="52" t="e">
        <f t="shared" si="133"/>
        <v>#NUM!</v>
      </c>
      <c r="H819" s="51" t="e">
        <f t="shared" si="134"/>
        <v>#NUM!</v>
      </c>
      <c r="I819" s="15" t="e">
        <f t="shared" si="142"/>
        <v>#NUM!</v>
      </c>
      <c r="J819" s="15" t="e">
        <f t="shared" si="135"/>
        <v>#NUM!</v>
      </c>
      <c r="K819" s="15" t="e">
        <f t="shared" si="136"/>
        <v>#NUM!</v>
      </c>
      <c r="L819" s="52" t="e">
        <f t="shared" si="137"/>
        <v>#NUM!</v>
      </c>
    </row>
    <row r="820" spans="1:12" ht="12.75">
      <c r="A820" s="33">
        <v>8.059999999999873</v>
      </c>
      <c r="B820" s="40" t="e">
        <f t="shared" si="138"/>
        <v>#NUM!</v>
      </c>
      <c r="C820" s="51" t="e">
        <f t="shared" si="139"/>
        <v>#NUM!</v>
      </c>
      <c r="D820" s="51" t="e">
        <f t="shared" si="140"/>
        <v>#NUM!</v>
      </c>
      <c r="E820" s="33">
        <f t="shared" si="141"/>
        <v>0.6879999999999794</v>
      </c>
      <c r="F820" s="52" t="e">
        <f t="shared" si="132"/>
        <v>#NUM!</v>
      </c>
      <c r="G820" s="52" t="e">
        <f t="shared" si="133"/>
        <v>#NUM!</v>
      </c>
      <c r="H820" s="51" t="e">
        <f t="shared" si="134"/>
        <v>#NUM!</v>
      </c>
      <c r="I820" s="15" t="e">
        <f t="shared" si="142"/>
        <v>#NUM!</v>
      </c>
      <c r="J820" s="15" t="e">
        <f t="shared" si="135"/>
        <v>#NUM!</v>
      </c>
      <c r="K820" s="15" t="e">
        <f t="shared" si="136"/>
        <v>#NUM!</v>
      </c>
      <c r="L820" s="52" t="e">
        <f t="shared" si="137"/>
        <v>#NUM!</v>
      </c>
    </row>
    <row r="821" spans="1:12" ht="12.75">
      <c r="A821" s="33">
        <v>8.069999999999872</v>
      </c>
      <c r="B821" s="40" t="e">
        <f t="shared" si="138"/>
        <v>#NUM!</v>
      </c>
      <c r="C821" s="51" t="e">
        <f t="shared" si="139"/>
        <v>#NUM!</v>
      </c>
      <c r="D821" s="51" t="e">
        <f t="shared" si="140"/>
        <v>#NUM!</v>
      </c>
      <c r="E821" s="33">
        <f t="shared" si="141"/>
        <v>0.6884999999999794</v>
      </c>
      <c r="F821" s="52" t="e">
        <f t="shared" si="132"/>
        <v>#NUM!</v>
      </c>
      <c r="G821" s="52" t="e">
        <f t="shared" si="133"/>
        <v>#NUM!</v>
      </c>
      <c r="H821" s="51" t="e">
        <f t="shared" si="134"/>
        <v>#NUM!</v>
      </c>
      <c r="I821" s="15" t="e">
        <f t="shared" si="142"/>
        <v>#NUM!</v>
      </c>
      <c r="J821" s="15" t="e">
        <f t="shared" si="135"/>
        <v>#NUM!</v>
      </c>
      <c r="K821" s="15" t="e">
        <f t="shared" si="136"/>
        <v>#NUM!</v>
      </c>
      <c r="L821" s="52" t="e">
        <f t="shared" si="137"/>
        <v>#NUM!</v>
      </c>
    </row>
    <row r="822" spans="1:12" ht="12.75">
      <c r="A822" s="33">
        <v>8.079999999999872</v>
      </c>
      <c r="B822" s="40" t="e">
        <f t="shared" si="138"/>
        <v>#NUM!</v>
      </c>
      <c r="C822" s="51" t="e">
        <f t="shared" si="139"/>
        <v>#NUM!</v>
      </c>
      <c r="D822" s="51" t="e">
        <f t="shared" si="140"/>
        <v>#NUM!</v>
      </c>
      <c r="E822" s="33">
        <f t="shared" si="141"/>
        <v>0.6889999999999793</v>
      </c>
      <c r="F822" s="52" t="e">
        <f t="shared" si="132"/>
        <v>#NUM!</v>
      </c>
      <c r="G822" s="52" t="e">
        <f t="shared" si="133"/>
        <v>#NUM!</v>
      </c>
      <c r="H822" s="51" t="e">
        <f t="shared" si="134"/>
        <v>#NUM!</v>
      </c>
      <c r="I822" s="15" t="e">
        <f t="shared" si="142"/>
        <v>#NUM!</v>
      </c>
      <c r="J822" s="15" t="e">
        <f t="shared" si="135"/>
        <v>#NUM!</v>
      </c>
      <c r="K822" s="15" t="e">
        <f t="shared" si="136"/>
        <v>#NUM!</v>
      </c>
      <c r="L822" s="52" t="e">
        <f t="shared" si="137"/>
        <v>#NUM!</v>
      </c>
    </row>
    <row r="823" spans="1:12" ht="12.75">
      <c r="A823" s="33">
        <v>8.089999999999872</v>
      </c>
      <c r="B823" s="40" t="e">
        <f t="shared" si="138"/>
        <v>#NUM!</v>
      </c>
      <c r="C823" s="51" t="e">
        <f t="shared" si="139"/>
        <v>#NUM!</v>
      </c>
      <c r="D823" s="51" t="e">
        <f t="shared" si="140"/>
        <v>#NUM!</v>
      </c>
      <c r="E823" s="33">
        <f t="shared" si="141"/>
        <v>0.6894999999999792</v>
      </c>
      <c r="F823" s="52" t="e">
        <f t="shared" si="132"/>
        <v>#NUM!</v>
      </c>
      <c r="G823" s="52" t="e">
        <f t="shared" si="133"/>
        <v>#NUM!</v>
      </c>
      <c r="H823" s="51" t="e">
        <f t="shared" si="134"/>
        <v>#NUM!</v>
      </c>
      <c r="I823" s="15" t="e">
        <f t="shared" si="142"/>
        <v>#NUM!</v>
      </c>
      <c r="J823" s="15" t="e">
        <f t="shared" si="135"/>
        <v>#NUM!</v>
      </c>
      <c r="K823" s="15" t="e">
        <f t="shared" si="136"/>
        <v>#NUM!</v>
      </c>
      <c r="L823" s="52" t="e">
        <f t="shared" si="137"/>
        <v>#NUM!</v>
      </c>
    </row>
    <row r="824" spans="1:12" ht="12.75">
      <c r="A824" s="33">
        <v>8.099999999999872</v>
      </c>
      <c r="B824" s="40" t="e">
        <f t="shared" si="138"/>
        <v>#NUM!</v>
      </c>
      <c r="C824" s="51" t="e">
        <f t="shared" si="139"/>
        <v>#NUM!</v>
      </c>
      <c r="D824" s="51" t="e">
        <f t="shared" si="140"/>
        <v>#NUM!</v>
      </c>
      <c r="E824" s="33">
        <f t="shared" si="141"/>
        <v>0.6899999999999792</v>
      </c>
      <c r="F824" s="52" t="e">
        <f t="shared" si="132"/>
        <v>#NUM!</v>
      </c>
      <c r="G824" s="52" t="e">
        <f t="shared" si="133"/>
        <v>#NUM!</v>
      </c>
      <c r="H824" s="51" t="e">
        <f t="shared" si="134"/>
        <v>#NUM!</v>
      </c>
      <c r="I824" s="15" t="e">
        <f t="shared" si="142"/>
        <v>#NUM!</v>
      </c>
      <c r="J824" s="15" t="e">
        <f t="shared" si="135"/>
        <v>#NUM!</v>
      </c>
      <c r="K824" s="15" t="e">
        <f t="shared" si="136"/>
        <v>#NUM!</v>
      </c>
      <c r="L824" s="52" t="e">
        <f t="shared" si="137"/>
        <v>#NUM!</v>
      </c>
    </row>
    <row r="825" spans="1:12" ht="12.75">
      <c r="A825" s="33">
        <v>8.109999999999872</v>
      </c>
      <c r="B825" s="40" t="e">
        <f t="shared" si="138"/>
        <v>#NUM!</v>
      </c>
      <c r="C825" s="51" t="e">
        <f t="shared" si="139"/>
        <v>#NUM!</v>
      </c>
      <c r="D825" s="51" t="e">
        <f t="shared" si="140"/>
        <v>#NUM!</v>
      </c>
      <c r="E825" s="33">
        <f t="shared" si="141"/>
        <v>0.6904999999999791</v>
      </c>
      <c r="F825" s="52" t="e">
        <f t="shared" si="132"/>
        <v>#NUM!</v>
      </c>
      <c r="G825" s="52" t="e">
        <f t="shared" si="133"/>
        <v>#NUM!</v>
      </c>
      <c r="H825" s="51" t="e">
        <f t="shared" si="134"/>
        <v>#NUM!</v>
      </c>
      <c r="I825" s="15" t="e">
        <f t="shared" si="142"/>
        <v>#NUM!</v>
      </c>
      <c r="J825" s="15" t="e">
        <f t="shared" si="135"/>
        <v>#NUM!</v>
      </c>
      <c r="K825" s="15" t="e">
        <f t="shared" si="136"/>
        <v>#NUM!</v>
      </c>
      <c r="L825" s="52" t="e">
        <f t="shared" si="137"/>
        <v>#NUM!</v>
      </c>
    </row>
    <row r="826" spans="1:12" ht="12.75">
      <c r="A826" s="33">
        <v>8.119999999999871</v>
      </c>
      <c r="B826" s="40" t="e">
        <f t="shared" si="138"/>
        <v>#NUM!</v>
      </c>
      <c r="C826" s="51" t="e">
        <f t="shared" si="139"/>
        <v>#NUM!</v>
      </c>
      <c r="D826" s="51" t="e">
        <f t="shared" si="140"/>
        <v>#NUM!</v>
      </c>
      <c r="E826" s="33">
        <f t="shared" si="141"/>
        <v>0.6909999999999791</v>
      </c>
      <c r="F826" s="52" t="e">
        <f t="shared" si="132"/>
        <v>#NUM!</v>
      </c>
      <c r="G826" s="52" t="e">
        <f t="shared" si="133"/>
        <v>#NUM!</v>
      </c>
      <c r="H826" s="51" t="e">
        <f t="shared" si="134"/>
        <v>#NUM!</v>
      </c>
      <c r="I826" s="15" t="e">
        <f t="shared" si="142"/>
        <v>#NUM!</v>
      </c>
      <c r="J826" s="15" t="e">
        <f t="shared" si="135"/>
        <v>#NUM!</v>
      </c>
      <c r="K826" s="15" t="e">
        <f t="shared" si="136"/>
        <v>#NUM!</v>
      </c>
      <c r="L826" s="52" t="e">
        <f t="shared" si="137"/>
        <v>#NUM!</v>
      </c>
    </row>
    <row r="827" spans="1:12" ht="12.75">
      <c r="A827" s="33">
        <v>8.129999999999871</v>
      </c>
      <c r="B827" s="40" t="e">
        <f t="shared" si="138"/>
        <v>#NUM!</v>
      </c>
      <c r="C827" s="51" t="e">
        <f t="shared" si="139"/>
        <v>#NUM!</v>
      </c>
      <c r="D827" s="51" t="e">
        <f t="shared" si="140"/>
        <v>#NUM!</v>
      </c>
      <c r="E827" s="33">
        <f t="shared" si="141"/>
        <v>0.691499999999979</v>
      </c>
      <c r="F827" s="52" t="e">
        <f t="shared" si="132"/>
        <v>#NUM!</v>
      </c>
      <c r="G827" s="52" t="e">
        <f t="shared" si="133"/>
        <v>#NUM!</v>
      </c>
      <c r="H827" s="51" t="e">
        <f t="shared" si="134"/>
        <v>#NUM!</v>
      </c>
      <c r="I827" s="15" t="e">
        <f t="shared" si="142"/>
        <v>#NUM!</v>
      </c>
      <c r="J827" s="15" t="e">
        <f t="shared" si="135"/>
        <v>#NUM!</v>
      </c>
      <c r="K827" s="15" t="e">
        <f t="shared" si="136"/>
        <v>#NUM!</v>
      </c>
      <c r="L827" s="52" t="e">
        <f t="shared" si="137"/>
        <v>#NUM!</v>
      </c>
    </row>
    <row r="828" spans="1:12" ht="12.75">
      <c r="A828" s="33">
        <v>8.139999999999871</v>
      </c>
      <c r="B828" s="40" t="e">
        <f t="shared" si="138"/>
        <v>#NUM!</v>
      </c>
      <c r="C828" s="51" t="e">
        <f t="shared" si="139"/>
        <v>#NUM!</v>
      </c>
      <c r="D828" s="51" t="e">
        <f t="shared" si="140"/>
        <v>#NUM!</v>
      </c>
      <c r="E828" s="33">
        <f t="shared" si="141"/>
        <v>0.691999999999979</v>
      </c>
      <c r="F828" s="52" t="e">
        <f t="shared" si="132"/>
        <v>#NUM!</v>
      </c>
      <c r="G828" s="52" t="e">
        <f t="shared" si="133"/>
        <v>#NUM!</v>
      </c>
      <c r="H828" s="51" t="e">
        <f t="shared" si="134"/>
        <v>#NUM!</v>
      </c>
      <c r="I828" s="15" t="e">
        <f t="shared" si="142"/>
        <v>#NUM!</v>
      </c>
      <c r="J828" s="15" t="e">
        <f t="shared" si="135"/>
        <v>#NUM!</v>
      </c>
      <c r="K828" s="15" t="e">
        <f t="shared" si="136"/>
        <v>#NUM!</v>
      </c>
      <c r="L828" s="52" t="e">
        <f t="shared" si="137"/>
        <v>#NUM!</v>
      </c>
    </row>
    <row r="829" spans="1:12" ht="12.75">
      <c r="A829" s="33">
        <v>8.14999999999987</v>
      </c>
      <c r="B829" s="40" t="e">
        <f t="shared" si="138"/>
        <v>#NUM!</v>
      </c>
      <c r="C829" s="51" t="e">
        <f t="shared" si="139"/>
        <v>#NUM!</v>
      </c>
      <c r="D829" s="51" t="e">
        <f t="shared" si="140"/>
        <v>#NUM!</v>
      </c>
      <c r="E829" s="33">
        <f t="shared" si="141"/>
        <v>0.6924999999999789</v>
      </c>
      <c r="F829" s="52" t="e">
        <f t="shared" si="132"/>
        <v>#NUM!</v>
      </c>
      <c r="G829" s="52" t="e">
        <f t="shared" si="133"/>
        <v>#NUM!</v>
      </c>
      <c r="H829" s="51" t="e">
        <f t="shared" si="134"/>
        <v>#NUM!</v>
      </c>
      <c r="I829" s="15" t="e">
        <f t="shared" si="142"/>
        <v>#NUM!</v>
      </c>
      <c r="J829" s="15" t="e">
        <f t="shared" si="135"/>
        <v>#NUM!</v>
      </c>
      <c r="K829" s="15" t="e">
        <f t="shared" si="136"/>
        <v>#NUM!</v>
      </c>
      <c r="L829" s="52" t="e">
        <f t="shared" si="137"/>
        <v>#NUM!</v>
      </c>
    </row>
    <row r="830" spans="1:12" ht="12.75">
      <c r="A830" s="33">
        <v>8.15999999999987</v>
      </c>
      <c r="B830" s="40" t="e">
        <f t="shared" si="138"/>
        <v>#NUM!</v>
      </c>
      <c r="C830" s="51" t="e">
        <f t="shared" si="139"/>
        <v>#NUM!</v>
      </c>
      <c r="D830" s="51" t="e">
        <f t="shared" si="140"/>
        <v>#NUM!</v>
      </c>
      <c r="E830" s="33">
        <f t="shared" si="141"/>
        <v>0.6929999999999789</v>
      </c>
      <c r="F830" s="52" t="e">
        <f t="shared" si="132"/>
        <v>#NUM!</v>
      </c>
      <c r="G830" s="52" t="e">
        <f t="shared" si="133"/>
        <v>#NUM!</v>
      </c>
      <c r="H830" s="51" t="e">
        <f t="shared" si="134"/>
        <v>#NUM!</v>
      </c>
      <c r="I830" s="15" t="e">
        <f t="shared" si="142"/>
        <v>#NUM!</v>
      </c>
      <c r="J830" s="15" t="e">
        <f t="shared" si="135"/>
        <v>#NUM!</v>
      </c>
      <c r="K830" s="15" t="e">
        <f t="shared" si="136"/>
        <v>#NUM!</v>
      </c>
      <c r="L830" s="52" t="e">
        <f t="shared" si="137"/>
        <v>#NUM!</v>
      </c>
    </row>
    <row r="831" spans="1:12" ht="12.75">
      <c r="A831" s="33">
        <v>8.16999999999987</v>
      </c>
      <c r="B831" s="40" t="e">
        <f t="shared" si="138"/>
        <v>#NUM!</v>
      </c>
      <c r="C831" s="51" t="e">
        <f t="shared" si="139"/>
        <v>#NUM!</v>
      </c>
      <c r="D831" s="51" t="e">
        <f t="shared" si="140"/>
        <v>#NUM!</v>
      </c>
      <c r="E831" s="33">
        <f t="shared" si="141"/>
        <v>0.6934999999999788</v>
      </c>
      <c r="F831" s="52" t="e">
        <f t="shared" si="132"/>
        <v>#NUM!</v>
      </c>
      <c r="G831" s="52" t="e">
        <f t="shared" si="133"/>
        <v>#NUM!</v>
      </c>
      <c r="H831" s="51" t="e">
        <f t="shared" si="134"/>
        <v>#NUM!</v>
      </c>
      <c r="I831" s="15" t="e">
        <f t="shared" si="142"/>
        <v>#NUM!</v>
      </c>
      <c r="J831" s="15" t="e">
        <f t="shared" si="135"/>
        <v>#NUM!</v>
      </c>
      <c r="K831" s="15" t="e">
        <f t="shared" si="136"/>
        <v>#NUM!</v>
      </c>
      <c r="L831" s="52" t="e">
        <f t="shared" si="137"/>
        <v>#NUM!</v>
      </c>
    </row>
    <row r="832" spans="1:12" ht="12.75">
      <c r="A832" s="33">
        <v>8.17999999999987</v>
      </c>
      <c r="B832" s="40" t="e">
        <f t="shared" si="138"/>
        <v>#NUM!</v>
      </c>
      <c r="C832" s="51" t="e">
        <f t="shared" si="139"/>
        <v>#NUM!</v>
      </c>
      <c r="D832" s="51" t="e">
        <f t="shared" si="140"/>
        <v>#NUM!</v>
      </c>
      <c r="E832" s="33">
        <f t="shared" si="141"/>
        <v>0.6939999999999787</v>
      </c>
      <c r="F832" s="52" t="e">
        <f t="shared" si="132"/>
        <v>#NUM!</v>
      </c>
      <c r="G832" s="52" t="e">
        <f t="shared" si="133"/>
        <v>#NUM!</v>
      </c>
      <c r="H832" s="51" t="e">
        <f t="shared" si="134"/>
        <v>#NUM!</v>
      </c>
      <c r="I832" s="15" t="e">
        <f t="shared" si="142"/>
        <v>#NUM!</v>
      </c>
      <c r="J832" s="15" t="e">
        <f t="shared" si="135"/>
        <v>#NUM!</v>
      </c>
      <c r="K832" s="15" t="e">
        <f t="shared" si="136"/>
        <v>#NUM!</v>
      </c>
      <c r="L832" s="52" t="e">
        <f t="shared" si="137"/>
        <v>#NUM!</v>
      </c>
    </row>
    <row r="833" spans="1:12" ht="12.75">
      <c r="A833" s="33">
        <v>8.18999999999987</v>
      </c>
      <c r="B833" s="40" t="e">
        <f t="shared" si="138"/>
        <v>#NUM!</v>
      </c>
      <c r="C833" s="51" t="e">
        <f t="shared" si="139"/>
        <v>#NUM!</v>
      </c>
      <c r="D833" s="51" t="e">
        <f t="shared" si="140"/>
        <v>#NUM!</v>
      </c>
      <c r="E833" s="33">
        <f t="shared" si="141"/>
        <v>0.6944999999999787</v>
      </c>
      <c r="F833" s="52" t="e">
        <f t="shared" si="132"/>
        <v>#NUM!</v>
      </c>
      <c r="G833" s="52" t="e">
        <f t="shared" si="133"/>
        <v>#NUM!</v>
      </c>
      <c r="H833" s="51" t="e">
        <f t="shared" si="134"/>
        <v>#NUM!</v>
      </c>
      <c r="I833" s="15" t="e">
        <f t="shared" si="142"/>
        <v>#NUM!</v>
      </c>
      <c r="J833" s="15" t="e">
        <f t="shared" si="135"/>
        <v>#NUM!</v>
      </c>
      <c r="K833" s="15" t="e">
        <f t="shared" si="136"/>
        <v>#NUM!</v>
      </c>
      <c r="L833" s="52" t="e">
        <f t="shared" si="137"/>
        <v>#NUM!</v>
      </c>
    </row>
    <row r="834" spans="1:12" ht="12.75">
      <c r="A834" s="33">
        <v>8.19999999999987</v>
      </c>
      <c r="B834" s="40" t="e">
        <f t="shared" si="138"/>
        <v>#NUM!</v>
      </c>
      <c r="C834" s="51" t="e">
        <f t="shared" si="139"/>
        <v>#NUM!</v>
      </c>
      <c r="D834" s="51" t="e">
        <f t="shared" si="140"/>
        <v>#NUM!</v>
      </c>
      <c r="E834" s="33">
        <f t="shared" si="141"/>
        <v>0.6949999999999786</v>
      </c>
      <c r="F834" s="52" t="e">
        <f t="shared" si="132"/>
        <v>#NUM!</v>
      </c>
      <c r="G834" s="52" t="e">
        <f t="shared" si="133"/>
        <v>#NUM!</v>
      </c>
      <c r="H834" s="51" t="e">
        <f t="shared" si="134"/>
        <v>#NUM!</v>
      </c>
      <c r="I834" s="15" t="e">
        <f t="shared" si="142"/>
        <v>#NUM!</v>
      </c>
      <c r="J834" s="15" t="e">
        <f t="shared" si="135"/>
        <v>#NUM!</v>
      </c>
      <c r="K834" s="15" t="e">
        <f t="shared" si="136"/>
        <v>#NUM!</v>
      </c>
      <c r="L834" s="52" t="e">
        <f t="shared" si="137"/>
        <v>#NUM!</v>
      </c>
    </row>
    <row r="835" spans="1:12" ht="12.75">
      <c r="A835" s="33">
        <v>8.20999999999987</v>
      </c>
      <c r="B835" s="40" t="e">
        <f t="shared" si="138"/>
        <v>#NUM!</v>
      </c>
      <c r="C835" s="51" t="e">
        <f t="shared" si="139"/>
        <v>#NUM!</v>
      </c>
      <c r="D835" s="51" t="e">
        <f t="shared" si="140"/>
        <v>#NUM!</v>
      </c>
      <c r="E835" s="33">
        <f t="shared" si="141"/>
        <v>0.6954999999999786</v>
      </c>
      <c r="F835" s="52" t="e">
        <f t="shared" si="132"/>
        <v>#NUM!</v>
      </c>
      <c r="G835" s="52" t="e">
        <f t="shared" si="133"/>
        <v>#NUM!</v>
      </c>
      <c r="H835" s="51" t="e">
        <f t="shared" si="134"/>
        <v>#NUM!</v>
      </c>
      <c r="I835" s="15" t="e">
        <f t="shared" si="142"/>
        <v>#NUM!</v>
      </c>
      <c r="J835" s="15" t="e">
        <f t="shared" si="135"/>
        <v>#NUM!</v>
      </c>
      <c r="K835" s="15" t="e">
        <f t="shared" si="136"/>
        <v>#NUM!</v>
      </c>
      <c r="L835" s="52" t="e">
        <f t="shared" si="137"/>
        <v>#NUM!</v>
      </c>
    </row>
    <row r="836" spans="1:12" ht="12.75">
      <c r="A836" s="33">
        <v>8.21999999999987</v>
      </c>
      <c r="B836" s="40" t="e">
        <f t="shared" si="138"/>
        <v>#NUM!</v>
      </c>
      <c r="C836" s="51" t="e">
        <f t="shared" si="139"/>
        <v>#NUM!</v>
      </c>
      <c r="D836" s="51" t="e">
        <f t="shared" si="140"/>
        <v>#NUM!</v>
      </c>
      <c r="E836" s="33">
        <f t="shared" si="141"/>
        <v>0.6959999999999785</v>
      </c>
      <c r="F836" s="52" t="e">
        <f t="shared" si="132"/>
        <v>#NUM!</v>
      </c>
      <c r="G836" s="52" t="e">
        <f t="shared" si="133"/>
        <v>#NUM!</v>
      </c>
      <c r="H836" s="51" t="e">
        <f t="shared" si="134"/>
        <v>#NUM!</v>
      </c>
      <c r="I836" s="15" t="e">
        <f t="shared" si="142"/>
        <v>#NUM!</v>
      </c>
      <c r="J836" s="15" t="e">
        <f t="shared" si="135"/>
        <v>#NUM!</v>
      </c>
      <c r="K836" s="15" t="e">
        <f t="shared" si="136"/>
        <v>#NUM!</v>
      </c>
      <c r="L836" s="52" t="e">
        <f t="shared" si="137"/>
        <v>#NUM!</v>
      </c>
    </row>
    <row r="837" spans="1:12" ht="12.75">
      <c r="A837" s="33">
        <v>8.229999999999869</v>
      </c>
      <c r="B837" s="40" t="e">
        <f t="shared" si="138"/>
        <v>#NUM!</v>
      </c>
      <c r="C837" s="51" t="e">
        <f t="shared" si="139"/>
        <v>#NUM!</v>
      </c>
      <c r="D837" s="51" t="e">
        <f t="shared" si="140"/>
        <v>#NUM!</v>
      </c>
      <c r="E837" s="33">
        <f t="shared" si="141"/>
        <v>0.6964999999999785</v>
      </c>
      <c r="F837" s="52" t="e">
        <f t="shared" si="132"/>
        <v>#NUM!</v>
      </c>
      <c r="G837" s="52" t="e">
        <f t="shared" si="133"/>
        <v>#NUM!</v>
      </c>
      <c r="H837" s="51" t="e">
        <f t="shared" si="134"/>
        <v>#NUM!</v>
      </c>
      <c r="I837" s="15" t="e">
        <f t="shared" si="142"/>
        <v>#NUM!</v>
      </c>
      <c r="J837" s="15" t="e">
        <f t="shared" si="135"/>
        <v>#NUM!</v>
      </c>
      <c r="K837" s="15" t="e">
        <f t="shared" si="136"/>
        <v>#NUM!</v>
      </c>
      <c r="L837" s="52" t="e">
        <f t="shared" si="137"/>
        <v>#NUM!</v>
      </c>
    </row>
    <row r="838" spans="1:12" ht="12.75">
      <c r="A838" s="33">
        <v>8.239999999999869</v>
      </c>
      <c r="B838" s="40" t="e">
        <f t="shared" si="138"/>
        <v>#NUM!</v>
      </c>
      <c r="C838" s="51" t="e">
        <f t="shared" si="139"/>
        <v>#NUM!</v>
      </c>
      <c r="D838" s="51" t="e">
        <f t="shared" si="140"/>
        <v>#NUM!</v>
      </c>
      <c r="E838" s="33">
        <f t="shared" si="141"/>
        <v>0.6969999999999784</v>
      </c>
      <c r="F838" s="52" t="e">
        <f t="shared" si="132"/>
        <v>#NUM!</v>
      </c>
      <c r="G838" s="52" t="e">
        <f t="shared" si="133"/>
        <v>#NUM!</v>
      </c>
      <c r="H838" s="51" t="e">
        <f t="shared" si="134"/>
        <v>#NUM!</v>
      </c>
      <c r="I838" s="15" t="e">
        <f t="shared" si="142"/>
        <v>#NUM!</v>
      </c>
      <c r="J838" s="15" t="e">
        <f t="shared" si="135"/>
        <v>#NUM!</v>
      </c>
      <c r="K838" s="15" t="e">
        <f t="shared" si="136"/>
        <v>#NUM!</v>
      </c>
      <c r="L838" s="52" t="e">
        <f t="shared" si="137"/>
        <v>#NUM!</v>
      </c>
    </row>
    <row r="839" spans="1:12" ht="12.75">
      <c r="A839" s="33">
        <v>8.249999999999869</v>
      </c>
      <c r="B839" s="40" t="e">
        <f t="shared" si="138"/>
        <v>#NUM!</v>
      </c>
      <c r="C839" s="51" t="e">
        <f t="shared" si="139"/>
        <v>#NUM!</v>
      </c>
      <c r="D839" s="51" t="e">
        <f t="shared" si="140"/>
        <v>#NUM!</v>
      </c>
      <c r="E839" s="33">
        <f t="shared" si="141"/>
        <v>0.6974999999999784</v>
      </c>
      <c r="F839" s="52" t="e">
        <f t="shared" si="132"/>
        <v>#NUM!</v>
      </c>
      <c r="G839" s="52" t="e">
        <f t="shared" si="133"/>
        <v>#NUM!</v>
      </c>
      <c r="H839" s="51" t="e">
        <f t="shared" si="134"/>
        <v>#NUM!</v>
      </c>
      <c r="I839" s="15" t="e">
        <f t="shared" si="142"/>
        <v>#NUM!</v>
      </c>
      <c r="J839" s="15" t="e">
        <f t="shared" si="135"/>
        <v>#NUM!</v>
      </c>
      <c r="K839" s="15" t="e">
        <f t="shared" si="136"/>
        <v>#NUM!</v>
      </c>
      <c r="L839" s="52" t="e">
        <f t="shared" si="137"/>
        <v>#NUM!</v>
      </c>
    </row>
    <row r="840" spans="1:12" ht="12.75">
      <c r="A840" s="33">
        <v>8.259999999999868</v>
      </c>
      <c r="B840" s="40" t="e">
        <f t="shared" si="138"/>
        <v>#NUM!</v>
      </c>
      <c r="C840" s="51" t="e">
        <f t="shared" si="139"/>
        <v>#NUM!</v>
      </c>
      <c r="D840" s="51" t="e">
        <f t="shared" si="140"/>
        <v>#NUM!</v>
      </c>
      <c r="E840" s="33">
        <f t="shared" si="141"/>
        <v>0.6979999999999783</v>
      </c>
      <c r="F840" s="52" t="e">
        <f t="shared" si="132"/>
        <v>#NUM!</v>
      </c>
      <c r="G840" s="52" t="e">
        <f t="shared" si="133"/>
        <v>#NUM!</v>
      </c>
      <c r="H840" s="51" t="e">
        <f t="shared" si="134"/>
        <v>#NUM!</v>
      </c>
      <c r="I840" s="15" t="e">
        <f t="shared" si="142"/>
        <v>#NUM!</v>
      </c>
      <c r="J840" s="15" t="e">
        <f t="shared" si="135"/>
        <v>#NUM!</v>
      </c>
      <c r="K840" s="15" t="e">
        <f t="shared" si="136"/>
        <v>#NUM!</v>
      </c>
      <c r="L840" s="52" t="e">
        <f t="shared" si="137"/>
        <v>#NUM!</v>
      </c>
    </row>
    <row r="841" spans="1:12" ht="12.75">
      <c r="A841" s="33">
        <v>8.269999999999868</v>
      </c>
      <c r="B841" s="40" t="e">
        <f t="shared" si="138"/>
        <v>#NUM!</v>
      </c>
      <c r="C841" s="51" t="e">
        <f t="shared" si="139"/>
        <v>#NUM!</v>
      </c>
      <c r="D841" s="51" t="e">
        <f t="shared" si="140"/>
        <v>#NUM!</v>
      </c>
      <c r="E841" s="33">
        <f t="shared" si="141"/>
        <v>0.6984999999999782</v>
      </c>
      <c r="F841" s="52" t="e">
        <f t="shared" si="132"/>
        <v>#NUM!</v>
      </c>
      <c r="G841" s="52" t="e">
        <f t="shared" si="133"/>
        <v>#NUM!</v>
      </c>
      <c r="H841" s="51" t="e">
        <f t="shared" si="134"/>
        <v>#NUM!</v>
      </c>
      <c r="I841" s="15" t="e">
        <f t="shared" si="142"/>
        <v>#NUM!</v>
      </c>
      <c r="J841" s="15" t="e">
        <f t="shared" si="135"/>
        <v>#NUM!</v>
      </c>
      <c r="K841" s="15" t="e">
        <f t="shared" si="136"/>
        <v>#NUM!</v>
      </c>
      <c r="L841" s="52" t="e">
        <f t="shared" si="137"/>
        <v>#NUM!</v>
      </c>
    </row>
    <row r="842" spans="1:12" ht="12.75">
      <c r="A842" s="33">
        <v>8.279999999999868</v>
      </c>
      <c r="B842" s="40" t="e">
        <f t="shared" si="138"/>
        <v>#NUM!</v>
      </c>
      <c r="C842" s="51" t="e">
        <f t="shared" si="139"/>
        <v>#NUM!</v>
      </c>
      <c r="D842" s="51" t="e">
        <f t="shared" si="140"/>
        <v>#NUM!</v>
      </c>
      <c r="E842" s="33">
        <f t="shared" si="141"/>
        <v>0.6989999999999782</v>
      </c>
      <c r="F842" s="52" t="e">
        <f t="shared" si="132"/>
        <v>#NUM!</v>
      </c>
      <c r="G842" s="52" t="e">
        <f t="shared" si="133"/>
        <v>#NUM!</v>
      </c>
      <c r="H842" s="51" t="e">
        <f t="shared" si="134"/>
        <v>#NUM!</v>
      </c>
      <c r="I842" s="15" t="e">
        <f t="shared" si="142"/>
        <v>#NUM!</v>
      </c>
      <c r="J842" s="15" t="e">
        <f t="shared" si="135"/>
        <v>#NUM!</v>
      </c>
      <c r="K842" s="15" t="e">
        <f t="shared" si="136"/>
        <v>#NUM!</v>
      </c>
      <c r="L842" s="52" t="e">
        <f t="shared" si="137"/>
        <v>#NUM!</v>
      </c>
    </row>
    <row r="843" spans="1:12" ht="12.75">
      <c r="A843" s="33">
        <v>8.289999999999868</v>
      </c>
      <c r="B843" s="40" t="e">
        <f t="shared" si="138"/>
        <v>#NUM!</v>
      </c>
      <c r="C843" s="51" t="e">
        <f t="shared" si="139"/>
        <v>#NUM!</v>
      </c>
      <c r="D843" s="51" t="e">
        <f t="shared" si="140"/>
        <v>#NUM!</v>
      </c>
      <c r="E843" s="33">
        <f t="shared" si="141"/>
        <v>0.6994999999999781</v>
      </c>
      <c r="F843" s="52" t="e">
        <f t="shared" si="132"/>
        <v>#NUM!</v>
      </c>
      <c r="G843" s="52" t="e">
        <f t="shared" si="133"/>
        <v>#NUM!</v>
      </c>
      <c r="H843" s="51" t="e">
        <f t="shared" si="134"/>
        <v>#NUM!</v>
      </c>
      <c r="I843" s="15" t="e">
        <f t="shared" si="142"/>
        <v>#NUM!</v>
      </c>
      <c r="J843" s="15" t="e">
        <f t="shared" si="135"/>
        <v>#NUM!</v>
      </c>
      <c r="K843" s="15" t="e">
        <f t="shared" si="136"/>
        <v>#NUM!</v>
      </c>
      <c r="L843" s="52" t="e">
        <f t="shared" si="137"/>
        <v>#NUM!</v>
      </c>
    </row>
    <row r="844" spans="1:12" ht="12.75">
      <c r="A844" s="33">
        <v>8.299999999999867</v>
      </c>
      <c r="B844" s="40" t="e">
        <f t="shared" si="138"/>
        <v>#NUM!</v>
      </c>
      <c r="C844" s="51" t="e">
        <f t="shared" si="139"/>
        <v>#NUM!</v>
      </c>
      <c r="D844" s="51" t="e">
        <f t="shared" si="140"/>
        <v>#NUM!</v>
      </c>
      <c r="E844" s="33">
        <f t="shared" si="141"/>
        <v>0.6999999999999781</v>
      </c>
      <c r="F844" s="52" t="e">
        <f t="shared" si="132"/>
        <v>#NUM!</v>
      </c>
      <c r="G844" s="52" t="e">
        <f t="shared" si="133"/>
        <v>#NUM!</v>
      </c>
      <c r="H844" s="51" t="e">
        <f t="shared" si="134"/>
        <v>#NUM!</v>
      </c>
      <c r="I844" s="15" t="e">
        <f t="shared" si="142"/>
        <v>#NUM!</v>
      </c>
      <c r="J844" s="15" t="e">
        <f t="shared" si="135"/>
        <v>#NUM!</v>
      </c>
      <c r="K844" s="15" t="e">
        <f t="shared" si="136"/>
        <v>#NUM!</v>
      </c>
      <c r="L844" s="52" t="e">
        <f t="shared" si="137"/>
        <v>#NUM!</v>
      </c>
    </row>
    <row r="845" spans="1:12" ht="12.75">
      <c r="A845" s="33">
        <v>8.309999999999867</v>
      </c>
      <c r="B845" s="40" t="e">
        <f t="shared" si="138"/>
        <v>#NUM!</v>
      </c>
      <c r="C845" s="51" t="e">
        <f t="shared" si="139"/>
        <v>#NUM!</v>
      </c>
      <c r="D845" s="51" t="e">
        <f t="shared" si="140"/>
        <v>#NUM!</v>
      </c>
      <c r="E845" s="33">
        <f t="shared" si="141"/>
        <v>0.700499999999978</v>
      </c>
      <c r="F845" s="52" t="e">
        <f t="shared" si="132"/>
        <v>#NUM!</v>
      </c>
      <c r="G845" s="52" t="e">
        <f t="shared" si="133"/>
        <v>#NUM!</v>
      </c>
      <c r="H845" s="51" t="e">
        <f t="shared" si="134"/>
        <v>#NUM!</v>
      </c>
      <c r="I845" s="15" t="e">
        <f t="shared" si="142"/>
        <v>#NUM!</v>
      </c>
      <c r="J845" s="15" t="e">
        <f t="shared" si="135"/>
        <v>#NUM!</v>
      </c>
      <c r="K845" s="15" t="e">
        <f t="shared" si="136"/>
        <v>#NUM!</v>
      </c>
      <c r="L845" s="52" t="e">
        <f t="shared" si="137"/>
        <v>#NUM!</v>
      </c>
    </row>
    <row r="846" spans="1:12" ht="12.75">
      <c r="A846" s="33">
        <v>8.319999999999867</v>
      </c>
      <c r="B846" s="40" t="e">
        <f t="shared" si="138"/>
        <v>#NUM!</v>
      </c>
      <c r="C846" s="51" t="e">
        <f t="shared" si="139"/>
        <v>#NUM!</v>
      </c>
      <c r="D846" s="51" t="e">
        <f t="shared" si="140"/>
        <v>#NUM!</v>
      </c>
      <c r="E846" s="33">
        <f t="shared" si="141"/>
        <v>0.700999999999978</v>
      </c>
      <c r="F846" s="52" t="e">
        <f aca="true" t="shared" si="143" ref="F846:F909">($H$5*(2*(($H$2/2)^2-(C846/2)^2)+(C846*D846))/(E846/2)^2)</f>
        <v>#NUM!</v>
      </c>
      <c r="G846" s="52" t="e">
        <f aca="true" t="shared" si="144" ref="G846:G909">3.1416*B846*(E846/2)^2</f>
        <v>#NUM!</v>
      </c>
      <c r="H846" s="51" t="e">
        <f aca="true" t="shared" si="145" ref="H846:H909">$D$4*B846^$D$5</f>
        <v>#NUM!</v>
      </c>
      <c r="I846" s="15" t="e">
        <f t="shared" si="142"/>
        <v>#NUM!</v>
      </c>
      <c r="J846" s="15" t="e">
        <f aca="true" t="shared" si="146" ref="J846:J909">I846*4.45</f>
        <v>#NUM!</v>
      </c>
      <c r="K846" s="15" t="e">
        <f aca="true" t="shared" si="147" ref="K846:K909">J846*$H$8</f>
        <v>#NUM!</v>
      </c>
      <c r="L846" s="52" t="e">
        <f aca="true" t="shared" si="148" ref="L846:L909">G846*$H$8</f>
        <v>#NUM!</v>
      </c>
    </row>
    <row r="847" spans="1:12" ht="12.75">
      <c r="A847" s="33">
        <v>8.329999999999867</v>
      </c>
      <c r="B847" s="40" t="e">
        <f aca="true" t="shared" si="149" ref="B847:B910">F847*$D$2*$D$3*H846</f>
        <v>#NUM!</v>
      </c>
      <c r="C847" s="51" t="e">
        <f aca="true" t="shared" si="150" ref="C847:C910">C846+0.01*(2*H846)</f>
        <v>#NUM!</v>
      </c>
      <c r="D847" s="51" t="e">
        <f aca="true" t="shared" si="151" ref="D847:D910">D846-0.01*(2*H846)</f>
        <v>#NUM!</v>
      </c>
      <c r="E847" s="33">
        <f aca="true" t="shared" si="152" ref="E847:E910">E846+(0.01*$H$7)</f>
        <v>0.7014999999999779</v>
      </c>
      <c r="F847" s="52" t="e">
        <f t="shared" si="143"/>
        <v>#NUM!</v>
      </c>
      <c r="G847" s="52" t="e">
        <f t="shared" si="144"/>
        <v>#NUM!</v>
      </c>
      <c r="H847" s="51" t="e">
        <f t="shared" si="145"/>
        <v>#NUM!</v>
      </c>
      <c r="I847" s="15" t="e">
        <f aca="true" t="shared" si="153" ref="I847:I910">G847*0.01+I846</f>
        <v>#NUM!</v>
      </c>
      <c r="J847" s="15" t="e">
        <f t="shared" si="146"/>
        <v>#NUM!</v>
      </c>
      <c r="K847" s="15" t="e">
        <f t="shared" si="147"/>
        <v>#NUM!</v>
      </c>
      <c r="L847" s="52" t="e">
        <f t="shared" si="148"/>
        <v>#NUM!</v>
      </c>
    </row>
    <row r="848" spans="1:12" ht="12.75">
      <c r="A848" s="33">
        <v>8.339999999999867</v>
      </c>
      <c r="B848" s="40" t="e">
        <f t="shared" si="149"/>
        <v>#NUM!</v>
      </c>
      <c r="C848" s="51" t="e">
        <f t="shared" si="150"/>
        <v>#NUM!</v>
      </c>
      <c r="D848" s="51" t="e">
        <f t="shared" si="151"/>
        <v>#NUM!</v>
      </c>
      <c r="E848" s="33">
        <f t="shared" si="152"/>
        <v>0.7019999999999779</v>
      </c>
      <c r="F848" s="52" t="e">
        <f t="shared" si="143"/>
        <v>#NUM!</v>
      </c>
      <c r="G848" s="52" t="e">
        <f t="shared" si="144"/>
        <v>#NUM!</v>
      </c>
      <c r="H848" s="51" t="e">
        <f t="shared" si="145"/>
        <v>#NUM!</v>
      </c>
      <c r="I848" s="15" t="e">
        <f t="shared" si="153"/>
        <v>#NUM!</v>
      </c>
      <c r="J848" s="15" t="e">
        <f t="shared" si="146"/>
        <v>#NUM!</v>
      </c>
      <c r="K848" s="15" t="e">
        <f t="shared" si="147"/>
        <v>#NUM!</v>
      </c>
      <c r="L848" s="52" t="e">
        <f t="shared" si="148"/>
        <v>#NUM!</v>
      </c>
    </row>
    <row r="849" spans="1:12" ht="12.75">
      <c r="A849" s="33">
        <v>8.349999999999866</v>
      </c>
      <c r="B849" s="40" t="e">
        <f t="shared" si="149"/>
        <v>#NUM!</v>
      </c>
      <c r="C849" s="51" t="e">
        <f t="shared" si="150"/>
        <v>#NUM!</v>
      </c>
      <c r="D849" s="51" t="e">
        <f t="shared" si="151"/>
        <v>#NUM!</v>
      </c>
      <c r="E849" s="33">
        <f t="shared" si="152"/>
        <v>0.7024999999999778</v>
      </c>
      <c r="F849" s="52" t="e">
        <f t="shared" si="143"/>
        <v>#NUM!</v>
      </c>
      <c r="G849" s="52" t="e">
        <f t="shared" si="144"/>
        <v>#NUM!</v>
      </c>
      <c r="H849" s="51" t="e">
        <f t="shared" si="145"/>
        <v>#NUM!</v>
      </c>
      <c r="I849" s="15" t="e">
        <f t="shared" si="153"/>
        <v>#NUM!</v>
      </c>
      <c r="J849" s="15" t="e">
        <f t="shared" si="146"/>
        <v>#NUM!</v>
      </c>
      <c r="K849" s="15" t="e">
        <f t="shared" si="147"/>
        <v>#NUM!</v>
      </c>
      <c r="L849" s="52" t="e">
        <f t="shared" si="148"/>
        <v>#NUM!</v>
      </c>
    </row>
    <row r="850" spans="1:12" ht="12.75">
      <c r="A850" s="33">
        <v>8.359999999999866</v>
      </c>
      <c r="B850" s="40" t="e">
        <f t="shared" si="149"/>
        <v>#NUM!</v>
      </c>
      <c r="C850" s="51" t="e">
        <f t="shared" si="150"/>
        <v>#NUM!</v>
      </c>
      <c r="D850" s="51" t="e">
        <f t="shared" si="151"/>
        <v>#NUM!</v>
      </c>
      <c r="E850" s="33">
        <f t="shared" si="152"/>
        <v>0.7029999999999778</v>
      </c>
      <c r="F850" s="52" t="e">
        <f t="shared" si="143"/>
        <v>#NUM!</v>
      </c>
      <c r="G850" s="52" t="e">
        <f t="shared" si="144"/>
        <v>#NUM!</v>
      </c>
      <c r="H850" s="51" t="e">
        <f t="shared" si="145"/>
        <v>#NUM!</v>
      </c>
      <c r="I850" s="15" t="e">
        <f t="shared" si="153"/>
        <v>#NUM!</v>
      </c>
      <c r="J850" s="15" t="e">
        <f t="shared" si="146"/>
        <v>#NUM!</v>
      </c>
      <c r="K850" s="15" t="e">
        <f t="shared" si="147"/>
        <v>#NUM!</v>
      </c>
      <c r="L850" s="52" t="e">
        <f t="shared" si="148"/>
        <v>#NUM!</v>
      </c>
    </row>
    <row r="851" spans="1:12" ht="12.75">
      <c r="A851" s="33">
        <v>8.369999999999866</v>
      </c>
      <c r="B851" s="40" t="e">
        <f t="shared" si="149"/>
        <v>#NUM!</v>
      </c>
      <c r="C851" s="51" t="e">
        <f t="shared" si="150"/>
        <v>#NUM!</v>
      </c>
      <c r="D851" s="51" t="e">
        <f t="shared" si="151"/>
        <v>#NUM!</v>
      </c>
      <c r="E851" s="33">
        <f t="shared" si="152"/>
        <v>0.7034999999999777</v>
      </c>
      <c r="F851" s="52" t="e">
        <f t="shared" si="143"/>
        <v>#NUM!</v>
      </c>
      <c r="G851" s="52" t="e">
        <f t="shared" si="144"/>
        <v>#NUM!</v>
      </c>
      <c r="H851" s="51" t="e">
        <f t="shared" si="145"/>
        <v>#NUM!</v>
      </c>
      <c r="I851" s="15" t="e">
        <f t="shared" si="153"/>
        <v>#NUM!</v>
      </c>
      <c r="J851" s="15" t="e">
        <f t="shared" si="146"/>
        <v>#NUM!</v>
      </c>
      <c r="K851" s="15" t="e">
        <f t="shared" si="147"/>
        <v>#NUM!</v>
      </c>
      <c r="L851" s="52" t="e">
        <f t="shared" si="148"/>
        <v>#NUM!</v>
      </c>
    </row>
    <row r="852" spans="1:12" ht="12.75">
      <c r="A852" s="33">
        <v>8.379999999999866</v>
      </c>
      <c r="B852" s="40" t="e">
        <f t="shared" si="149"/>
        <v>#NUM!</v>
      </c>
      <c r="C852" s="51" t="e">
        <f t="shared" si="150"/>
        <v>#NUM!</v>
      </c>
      <c r="D852" s="51" t="e">
        <f t="shared" si="151"/>
        <v>#NUM!</v>
      </c>
      <c r="E852" s="33">
        <f t="shared" si="152"/>
        <v>0.7039999999999776</v>
      </c>
      <c r="F852" s="52" t="e">
        <f t="shared" si="143"/>
        <v>#NUM!</v>
      </c>
      <c r="G852" s="52" t="e">
        <f t="shared" si="144"/>
        <v>#NUM!</v>
      </c>
      <c r="H852" s="51" t="e">
        <f t="shared" si="145"/>
        <v>#NUM!</v>
      </c>
      <c r="I852" s="15" t="e">
        <f t="shared" si="153"/>
        <v>#NUM!</v>
      </c>
      <c r="J852" s="15" t="e">
        <f t="shared" si="146"/>
        <v>#NUM!</v>
      </c>
      <c r="K852" s="15" t="e">
        <f t="shared" si="147"/>
        <v>#NUM!</v>
      </c>
      <c r="L852" s="52" t="e">
        <f t="shared" si="148"/>
        <v>#NUM!</v>
      </c>
    </row>
    <row r="853" spans="1:12" ht="12.75">
      <c r="A853" s="33">
        <v>8.389999999999866</v>
      </c>
      <c r="B853" s="40" t="e">
        <f t="shared" si="149"/>
        <v>#NUM!</v>
      </c>
      <c r="C853" s="51" t="e">
        <f t="shared" si="150"/>
        <v>#NUM!</v>
      </c>
      <c r="D853" s="51" t="e">
        <f t="shared" si="151"/>
        <v>#NUM!</v>
      </c>
      <c r="E853" s="33">
        <f t="shared" si="152"/>
        <v>0.7044999999999776</v>
      </c>
      <c r="F853" s="52" t="e">
        <f t="shared" si="143"/>
        <v>#NUM!</v>
      </c>
      <c r="G853" s="52" t="e">
        <f t="shared" si="144"/>
        <v>#NUM!</v>
      </c>
      <c r="H853" s="51" t="e">
        <f t="shared" si="145"/>
        <v>#NUM!</v>
      </c>
      <c r="I853" s="15" t="e">
        <f t="shared" si="153"/>
        <v>#NUM!</v>
      </c>
      <c r="J853" s="15" t="e">
        <f t="shared" si="146"/>
        <v>#NUM!</v>
      </c>
      <c r="K853" s="15" t="e">
        <f t="shared" si="147"/>
        <v>#NUM!</v>
      </c>
      <c r="L853" s="52" t="e">
        <f t="shared" si="148"/>
        <v>#NUM!</v>
      </c>
    </row>
    <row r="854" spans="1:12" ht="12.75">
      <c r="A854" s="33">
        <v>8.399999999999865</v>
      </c>
      <c r="B854" s="40" t="e">
        <f t="shared" si="149"/>
        <v>#NUM!</v>
      </c>
      <c r="C854" s="51" t="e">
        <f t="shared" si="150"/>
        <v>#NUM!</v>
      </c>
      <c r="D854" s="51" t="e">
        <f t="shared" si="151"/>
        <v>#NUM!</v>
      </c>
      <c r="E854" s="33">
        <f t="shared" si="152"/>
        <v>0.7049999999999775</v>
      </c>
      <c r="F854" s="52" t="e">
        <f t="shared" si="143"/>
        <v>#NUM!</v>
      </c>
      <c r="G854" s="52" t="e">
        <f t="shared" si="144"/>
        <v>#NUM!</v>
      </c>
      <c r="H854" s="51" t="e">
        <f t="shared" si="145"/>
        <v>#NUM!</v>
      </c>
      <c r="I854" s="15" t="e">
        <f t="shared" si="153"/>
        <v>#NUM!</v>
      </c>
      <c r="J854" s="15" t="e">
        <f t="shared" si="146"/>
        <v>#NUM!</v>
      </c>
      <c r="K854" s="15" t="e">
        <f t="shared" si="147"/>
        <v>#NUM!</v>
      </c>
      <c r="L854" s="52" t="e">
        <f t="shared" si="148"/>
        <v>#NUM!</v>
      </c>
    </row>
    <row r="855" spans="1:12" ht="12.75">
      <c r="A855" s="33">
        <v>8.409999999999865</v>
      </c>
      <c r="B855" s="40" t="e">
        <f t="shared" si="149"/>
        <v>#NUM!</v>
      </c>
      <c r="C855" s="51" t="e">
        <f t="shared" si="150"/>
        <v>#NUM!</v>
      </c>
      <c r="D855" s="51" t="e">
        <f t="shared" si="151"/>
        <v>#NUM!</v>
      </c>
      <c r="E855" s="33">
        <f t="shared" si="152"/>
        <v>0.7054999999999775</v>
      </c>
      <c r="F855" s="52" t="e">
        <f t="shared" si="143"/>
        <v>#NUM!</v>
      </c>
      <c r="G855" s="52" t="e">
        <f t="shared" si="144"/>
        <v>#NUM!</v>
      </c>
      <c r="H855" s="51" t="e">
        <f t="shared" si="145"/>
        <v>#NUM!</v>
      </c>
      <c r="I855" s="15" t="e">
        <f t="shared" si="153"/>
        <v>#NUM!</v>
      </c>
      <c r="J855" s="15" t="e">
        <f t="shared" si="146"/>
        <v>#NUM!</v>
      </c>
      <c r="K855" s="15" t="e">
        <f t="shared" si="147"/>
        <v>#NUM!</v>
      </c>
      <c r="L855" s="52" t="e">
        <f t="shared" si="148"/>
        <v>#NUM!</v>
      </c>
    </row>
    <row r="856" spans="1:12" ht="12.75">
      <c r="A856" s="33">
        <v>8.419999999999865</v>
      </c>
      <c r="B856" s="40" t="e">
        <f t="shared" si="149"/>
        <v>#NUM!</v>
      </c>
      <c r="C856" s="51" t="e">
        <f t="shared" si="150"/>
        <v>#NUM!</v>
      </c>
      <c r="D856" s="51" t="e">
        <f t="shared" si="151"/>
        <v>#NUM!</v>
      </c>
      <c r="E856" s="33">
        <f t="shared" si="152"/>
        <v>0.7059999999999774</v>
      </c>
      <c r="F856" s="52" t="e">
        <f t="shared" si="143"/>
        <v>#NUM!</v>
      </c>
      <c r="G856" s="52" t="e">
        <f t="shared" si="144"/>
        <v>#NUM!</v>
      </c>
      <c r="H856" s="51" t="e">
        <f t="shared" si="145"/>
        <v>#NUM!</v>
      </c>
      <c r="I856" s="15" t="e">
        <f t="shared" si="153"/>
        <v>#NUM!</v>
      </c>
      <c r="J856" s="15" t="e">
        <f t="shared" si="146"/>
        <v>#NUM!</v>
      </c>
      <c r="K856" s="15" t="e">
        <f t="shared" si="147"/>
        <v>#NUM!</v>
      </c>
      <c r="L856" s="52" t="e">
        <f t="shared" si="148"/>
        <v>#NUM!</v>
      </c>
    </row>
    <row r="857" spans="1:12" ht="12.75">
      <c r="A857" s="33">
        <v>8.429999999999865</v>
      </c>
      <c r="B857" s="40" t="e">
        <f t="shared" si="149"/>
        <v>#NUM!</v>
      </c>
      <c r="C857" s="51" t="e">
        <f t="shared" si="150"/>
        <v>#NUM!</v>
      </c>
      <c r="D857" s="51" t="e">
        <f t="shared" si="151"/>
        <v>#NUM!</v>
      </c>
      <c r="E857" s="33">
        <f t="shared" si="152"/>
        <v>0.7064999999999774</v>
      </c>
      <c r="F857" s="52" t="e">
        <f t="shared" si="143"/>
        <v>#NUM!</v>
      </c>
      <c r="G857" s="52" t="e">
        <f t="shared" si="144"/>
        <v>#NUM!</v>
      </c>
      <c r="H857" s="51" t="e">
        <f t="shared" si="145"/>
        <v>#NUM!</v>
      </c>
      <c r="I857" s="15" t="e">
        <f t="shared" si="153"/>
        <v>#NUM!</v>
      </c>
      <c r="J857" s="15" t="e">
        <f t="shared" si="146"/>
        <v>#NUM!</v>
      </c>
      <c r="K857" s="15" t="e">
        <f t="shared" si="147"/>
        <v>#NUM!</v>
      </c>
      <c r="L857" s="52" t="e">
        <f t="shared" si="148"/>
        <v>#NUM!</v>
      </c>
    </row>
    <row r="858" spans="1:12" ht="12.75">
      <c r="A858" s="33">
        <v>8.439999999999864</v>
      </c>
      <c r="B858" s="40" t="e">
        <f t="shared" si="149"/>
        <v>#NUM!</v>
      </c>
      <c r="C858" s="51" t="e">
        <f t="shared" si="150"/>
        <v>#NUM!</v>
      </c>
      <c r="D858" s="51" t="e">
        <f t="shared" si="151"/>
        <v>#NUM!</v>
      </c>
      <c r="E858" s="33">
        <f t="shared" si="152"/>
        <v>0.7069999999999773</v>
      </c>
      <c r="F858" s="52" t="e">
        <f t="shared" si="143"/>
        <v>#NUM!</v>
      </c>
      <c r="G858" s="52" t="e">
        <f t="shared" si="144"/>
        <v>#NUM!</v>
      </c>
      <c r="H858" s="51" t="e">
        <f t="shared" si="145"/>
        <v>#NUM!</v>
      </c>
      <c r="I858" s="15" t="e">
        <f t="shared" si="153"/>
        <v>#NUM!</v>
      </c>
      <c r="J858" s="15" t="e">
        <f t="shared" si="146"/>
        <v>#NUM!</v>
      </c>
      <c r="K858" s="15" t="e">
        <f t="shared" si="147"/>
        <v>#NUM!</v>
      </c>
      <c r="L858" s="52" t="e">
        <f t="shared" si="148"/>
        <v>#NUM!</v>
      </c>
    </row>
    <row r="859" spans="1:12" ht="12.75">
      <c r="A859" s="33">
        <v>8.449999999999864</v>
      </c>
      <c r="B859" s="40" t="e">
        <f t="shared" si="149"/>
        <v>#NUM!</v>
      </c>
      <c r="C859" s="51" t="e">
        <f t="shared" si="150"/>
        <v>#NUM!</v>
      </c>
      <c r="D859" s="51" t="e">
        <f t="shared" si="151"/>
        <v>#NUM!</v>
      </c>
      <c r="E859" s="33">
        <f t="shared" si="152"/>
        <v>0.7074999999999773</v>
      </c>
      <c r="F859" s="52" t="e">
        <f t="shared" si="143"/>
        <v>#NUM!</v>
      </c>
      <c r="G859" s="52" t="e">
        <f t="shared" si="144"/>
        <v>#NUM!</v>
      </c>
      <c r="H859" s="51" t="e">
        <f t="shared" si="145"/>
        <v>#NUM!</v>
      </c>
      <c r="I859" s="15" t="e">
        <f t="shared" si="153"/>
        <v>#NUM!</v>
      </c>
      <c r="J859" s="15" t="e">
        <f t="shared" si="146"/>
        <v>#NUM!</v>
      </c>
      <c r="K859" s="15" t="e">
        <f t="shared" si="147"/>
        <v>#NUM!</v>
      </c>
      <c r="L859" s="52" t="e">
        <f t="shared" si="148"/>
        <v>#NUM!</v>
      </c>
    </row>
    <row r="860" spans="1:12" ht="12.75">
      <c r="A860" s="33">
        <v>8.459999999999864</v>
      </c>
      <c r="B860" s="40" t="e">
        <f t="shared" si="149"/>
        <v>#NUM!</v>
      </c>
      <c r="C860" s="51" t="e">
        <f t="shared" si="150"/>
        <v>#NUM!</v>
      </c>
      <c r="D860" s="51" t="e">
        <f t="shared" si="151"/>
        <v>#NUM!</v>
      </c>
      <c r="E860" s="33">
        <f t="shared" si="152"/>
        <v>0.7079999999999772</v>
      </c>
      <c r="F860" s="52" t="e">
        <f t="shared" si="143"/>
        <v>#NUM!</v>
      </c>
      <c r="G860" s="52" t="e">
        <f t="shared" si="144"/>
        <v>#NUM!</v>
      </c>
      <c r="H860" s="51" t="e">
        <f t="shared" si="145"/>
        <v>#NUM!</v>
      </c>
      <c r="I860" s="15" t="e">
        <f t="shared" si="153"/>
        <v>#NUM!</v>
      </c>
      <c r="J860" s="15" t="e">
        <f t="shared" si="146"/>
        <v>#NUM!</v>
      </c>
      <c r="K860" s="15" t="e">
        <f t="shared" si="147"/>
        <v>#NUM!</v>
      </c>
      <c r="L860" s="52" t="e">
        <f t="shared" si="148"/>
        <v>#NUM!</v>
      </c>
    </row>
    <row r="861" spans="1:12" ht="12.75">
      <c r="A861" s="33">
        <v>8.469999999999864</v>
      </c>
      <c r="B861" s="40" t="e">
        <f t="shared" si="149"/>
        <v>#NUM!</v>
      </c>
      <c r="C861" s="51" t="e">
        <f t="shared" si="150"/>
        <v>#NUM!</v>
      </c>
      <c r="D861" s="51" t="e">
        <f t="shared" si="151"/>
        <v>#NUM!</v>
      </c>
      <c r="E861" s="33">
        <f t="shared" si="152"/>
        <v>0.7084999999999771</v>
      </c>
      <c r="F861" s="52" t="e">
        <f t="shared" si="143"/>
        <v>#NUM!</v>
      </c>
      <c r="G861" s="52" t="e">
        <f t="shared" si="144"/>
        <v>#NUM!</v>
      </c>
      <c r="H861" s="51" t="e">
        <f t="shared" si="145"/>
        <v>#NUM!</v>
      </c>
      <c r="I861" s="15" t="e">
        <f t="shared" si="153"/>
        <v>#NUM!</v>
      </c>
      <c r="J861" s="15" t="e">
        <f t="shared" si="146"/>
        <v>#NUM!</v>
      </c>
      <c r="K861" s="15" t="e">
        <f t="shared" si="147"/>
        <v>#NUM!</v>
      </c>
      <c r="L861" s="52" t="e">
        <f t="shared" si="148"/>
        <v>#NUM!</v>
      </c>
    </row>
    <row r="862" spans="1:12" ht="12.75">
      <c r="A862" s="33">
        <v>8.479999999999864</v>
      </c>
      <c r="B862" s="40" t="e">
        <f t="shared" si="149"/>
        <v>#NUM!</v>
      </c>
      <c r="C862" s="51" t="e">
        <f t="shared" si="150"/>
        <v>#NUM!</v>
      </c>
      <c r="D862" s="51" t="e">
        <f t="shared" si="151"/>
        <v>#NUM!</v>
      </c>
      <c r="E862" s="33">
        <f t="shared" si="152"/>
        <v>0.7089999999999771</v>
      </c>
      <c r="F862" s="52" t="e">
        <f t="shared" si="143"/>
        <v>#NUM!</v>
      </c>
      <c r="G862" s="52" t="e">
        <f t="shared" si="144"/>
        <v>#NUM!</v>
      </c>
      <c r="H862" s="51" t="e">
        <f t="shared" si="145"/>
        <v>#NUM!</v>
      </c>
      <c r="I862" s="15" t="e">
        <f t="shared" si="153"/>
        <v>#NUM!</v>
      </c>
      <c r="J862" s="15" t="e">
        <f t="shared" si="146"/>
        <v>#NUM!</v>
      </c>
      <c r="K862" s="15" t="e">
        <f t="shared" si="147"/>
        <v>#NUM!</v>
      </c>
      <c r="L862" s="52" t="e">
        <f t="shared" si="148"/>
        <v>#NUM!</v>
      </c>
    </row>
    <row r="863" spans="1:12" ht="12.75">
      <c r="A863" s="33">
        <v>8.489999999999863</v>
      </c>
      <c r="B863" s="40" t="e">
        <f t="shared" si="149"/>
        <v>#NUM!</v>
      </c>
      <c r="C863" s="51" t="e">
        <f t="shared" si="150"/>
        <v>#NUM!</v>
      </c>
      <c r="D863" s="51" t="e">
        <f t="shared" si="151"/>
        <v>#NUM!</v>
      </c>
      <c r="E863" s="33">
        <f t="shared" si="152"/>
        <v>0.709499999999977</v>
      </c>
      <c r="F863" s="52" t="e">
        <f t="shared" si="143"/>
        <v>#NUM!</v>
      </c>
      <c r="G863" s="52" t="e">
        <f t="shared" si="144"/>
        <v>#NUM!</v>
      </c>
      <c r="H863" s="51" t="e">
        <f t="shared" si="145"/>
        <v>#NUM!</v>
      </c>
      <c r="I863" s="15" t="e">
        <f t="shared" si="153"/>
        <v>#NUM!</v>
      </c>
      <c r="J863" s="15" t="e">
        <f t="shared" si="146"/>
        <v>#NUM!</v>
      </c>
      <c r="K863" s="15" t="e">
        <f t="shared" si="147"/>
        <v>#NUM!</v>
      </c>
      <c r="L863" s="52" t="e">
        <f t="shared" si="148"/>
        <v>#NUM!</v>
      </c>
    </row>
    <row r="864" spans="1:12" ht="12.75">
      <c r="A864" s="33">
        <v>8.499999999999863</v>
      </c>
      <c r="B864" s="40" t="e">
        <f t="shared" si="149"/>
        <v>#NUM!</v>
      </c>
      <c r="C864" s="51" t="e">
        <f t="shared" si="150"/>
        <v>#NUM!</v>
      </c>
      <c r="D864" s="51" t="e">
        <f t="shared" si="151"/>
        <v>#NUM!</v>
      </c>
      <c r="E864" s="33">
        <f t="shared" si="152"/>
        <v>0.709999999999977</v>
      </c>
      <c r="F864" s="52" t="e">
        <f t="shared" si="143"/>
        <v>#NUM!</v>
      </c>
      <c r="G864" s="52" t="e">
        <f t="shared" si="144"/>
        <v>#NUM!</v>
      </c>
      <c r="H864" s="51" t="e">
        <f t="shared" si="145"/>
        <v>#NUM!</v>
      </c>
      <c r="I864" s="15" t="e">
        <f t="shared" si="153"/>
        <v>#NUM!</v>
      </c>
      <c r="J864" s="15" t="e">
        <f t="shared" si="146"/>
        <v>#NUM!</v>
      </c>
      <c r="K864" s="15" t="e">
        <f t="shared" si="147"/>
        <v>#NUM!</v>
      </c>
      <c r="L864" s="52" t="e">
        <f t="shared" si="148"/>
        <v>#NUM!</v>
      </c>
    </row>
    <row r="865" spans="1:12" ht="12.75">
      <c r="A865" s="33">
        <v>8.509999999999863</v>
      </c>
      <c r="B865" s="40" t="e">
        <f t="shared" si="149"/>
        <v>#NUM!</v>
      </c>
      <c r="C865" s="51" t="e">
        <f t="shared" si="150"/>
        <v>#NUM!</v>
      </c>
      <c r="D865" s="51" t="e">
        <f t="shared" si="151"/>
        <v>#NUM!</v>
      </c>
      <c r="E865" s="33">
        <f t="shared" si="152"/>
        <v>0.7104999999999769</v>
      </c>
      <c r="F865" s="52" t="e">
        <f t="shared" si="143"/>
        <v>#NUM!</v>
      </c>
      <c r="G865" s="52" t="e">
        <f t="shared" si="144"/>
        <v>#NUM!</v>
      </c>
      <c r="H865" s="51" t="e">
        <f t="shared" si="145"/>
        <v>#NUM!</v>
      </c>
      <c r="I865" s="15" t="e">
        <f t="shared" si="153"/>
        <v>#NUM!</v>
      </c>
      <c r="J865" s="15" t="e">
        <f t="shared" si="146"/>
        <v>#NUM!</v>
      </c>
      <c r="K865" s="15" t="e">
        <f t="shared" si="147"/>
        <v>#NUM!</v>
      </c>
      <c r="L865" s="52" t="e">
        <f t="shared" si="148"/>
        <v>#NUM!</v>
      </c>
    </row>
    <row r="866" spans="1:12" ht="12.75">
      <c r="A866" s="33">
        <v>8.519999999999863</v>
      </c>
      <c r="B866" s="40" t="e">
        <f t="shared" si="149"/>
        <v>#NUM!</v>
      </c>
      <c r="C866" s="51" t="e">
        <f t="shared" si="150"/>
        <v>#NUM!</v>
      </c>
      <c r="D866" s="51" t="e">
        <f t="shared" si="151"/>
        <v>#NUM!</v>
      </c>
      <c r="E866" s="33">
        <f t="shared" si="152"/>
        <v>0.7109999999999769</v>
      </c>
      <c r="F866" s="52" t="e">
        <f t="shared" si="143"/>
        <v>#NUM!</v>
      </c>
      <c r="G866" s="52" t="e">
        <f t="shared" si="144"/>
        <v>#NUM!</v>
      </c>
      <c r="H866" s="51" t="e">
        <f t="shared" si="145"/>
        <v>#NUM!</v>
      </c>
      <c r="I866" s="15" t="e">
        <f t="shared" si="153"/>
        <v>#NUM!</v>
      </c>
      <c r="J866" s="15" t="e">
        <f t="shared" si="146"/>
        <v>#NUM!</v>
      </c>
      <c r="K866" s="15" t="e">
        <f t="shared" si="147"/>
        <v>#NUM!</v>
      </c>
      <c r="L866" s="52" t="e">
        <f t="shared" si="148"/>
        <v>#NUM!</v>
      </c>
    </row>
    <row r="867" spans="1:12" ht="12.75">
      <c r="A867" s="33">
        <v>8.529999999999863</v>
      </c>
      <c r="B867" s="40" t="e">
        <f t="shared" si="149"/>
        <v>#NUM!</v>
      </c>
      <c r="C867" s="51" t="e">
        <f t="shared" si="150"/>
        <v>#NUM!</v>
      </c>
      <c r="D867" s="51" t="e">
        <f t="shared" si="151"/>
        <v>#NUM!</v>
      </c>
      <c r="E867" s="33">
        <f t="shared" si="152"/>
        <v>0.7114999999999768</v>
      </c>
      <c r="F867" s="52" t="e">
        <f t="shared" si="143"/>
        <v>#NUM!</v>
      </c>
      <c r="G867" s="52" t="e">
        <f t="shared" si="144"/>
        <v>#NUM!</v>
      </c>
      <c r="H867" s="51" t="e">
        <f t="shared" si="145"/>
        <v>#NUM!</v>
      </c>
      <c r="I867" s="15" t="e">
        <f t="shared" si="153"/>
        <v>#NUM!</v>
      </c>
      <c r="J867" s="15" t="e">
        <f t="shared" si="146"/>
        <v>#NUM!</v>
      </c>
      <c r="K867" s="15" t="e">
        <f t="shared" si="147"/>
        <v>#NUM!</v>
      </c>
      <c r="L867" s="52" t="e">
        <f t="shared" si="148"/>
        <v>#NUM!</v>
      </c>
    </row>
    <row r="868" spans="1:12" ht="12.75">
      <c r="A868" s="33">
        <v>8.539999999999862</v>
      </c>
      <c r="B868" s="40" t="e">
        <f t="shared" si="149"/>
        <v>#NUM!</v>
      </c>
      <c r="C868" s="51" t="e">
        <f t="shared" si="150"/>
        <v>#NUM!</v>
      </c>
      <c r="D868" s="51" t="e">
        <f t="shared" si="151"/>
        <v>#NUM!</v>
      </c>
      <c r="E868" s="33">
        <f t="shared" si="152"/>
        <v>0.7119999999999768</v>
      </c>
      <c r="F868" s="52" t="e">
        <f t="shared" si="143"/>
        <v>#NUM!</v>
      </c>
      <c r="G868" s="52" t="e">
        <f t="shared" si="144"/>
        <v>#NUM!</v>
      </c>
      <c r="H868" s="51" t="e">
        <f t="shared" si="145"/>
        <v>#NUM!</v>
      </c>
      <c r="I868" s="15" t="e">
        <f t="shared" si="153"/>
        <v>#NUM!</v>
      </c>
      <c r="J868" s="15" t="e">
        <f t="shared" si="146"/>
        <v>#NUM!</v>
      </c>
      <c r="K868" s="15" t="e">
        <f t="shared" si="147"/>
        <v>#NUM!</v>
      </c>
      <c r="L868" s="52" t="e">
        <f t="shared" si="148"/>
        <v>#NUM!</v>
      </c>
    </row>
    <row r="869" spans="1:12" ht="12.75">
      <c r="A869" s="33">
        <v>8.549999999999862</v>
      </c>
      <c r="B869" s="40" t="e">
        <f t="shared" si="149"/>
        <v>#NUM!</v>
      </c>
      <c r="C869" s="51" t="e">
        <f t="shared" si="150"/>
        <v>#NUM!</v>
      </c>
      <c r="D869" s="51" t="e">
        <f t="shared" si="151"/>
        <v>#NUM!</v>
      </c>
      <c r="E869" s="33">
        <f t="shared" si="152"/>
        <v>0.7124999999999767</v>
      </c>
      <c r="F869" s="52" t="e">
        <f t="shared" si="143"/>
        <v>#NUM!</v>
      </c>
      <c r="G869" s="52" t="e">
        <f t="shared" si="144"/>
        <v>#NUM!</v>
      </c>
      <c r="H869" s="51" t="e">
        <f t="shared" si="145"/>
        <v>#NUM!</v>
      </c>
      <c r="I869" s="15" t="e">
        <f t="shared" si="153"/>
        <v>#NUM!</v>
      </c>
      <c r="J869" s="15" t="e">
        <f t="shared" si="146"/>
        <v>#NUM!</v>
      </c>
      <c r="K869" s="15" t="e">
        <f t="shared" si="147"/>
        <v>#NUM!</v>
      </c>
      <c r="L869" s="52" t="e">
        <f t="shared" si="148"/>
        <v>#NUM!</v>
      </c>
    </row>
    <row r="870" spans="1:12" ht="12.75">
      <c r="A870" s="33">
        <v>8.559999999999862</v>
      </c>
      <c r="B870" s="40" t="e">
        <f t="shared" si="149"/>
        <v>#NUM!</v>
      </c>
      <c r="C870" s="51" t="e">
        <f t="shared" si="150"/>
        <v>#NUM!</v>
      </c>
      <c r="D870" s="51" t="e">
        <f t="shared" si="151"/>
        <v>#NUM!</v>
      </c>
      <c r="E870" s="33">
        <f t="shared" si="152"/>
        <v>0.7129999999999767</v>
      </c>
      <c r="F870" s="52" t="e">
        <f t="shared" si="143"/>
        <v>#NUM!</v>
      </c>
      <c r="G870" s="52" t="e">
        <f t="shared" si="144"/>
        <v>#NUM!</v>
      </c>
      <c r="H870" s="51" t="e">
        <f t="shared" si="145"/>
        <v>#NUM!</v>
      </c>
      <c r="I870" s="15" t="e">
        <f t="shared" si="153"/>
        <v>#NUM!</v>
      </c>
      <c r="J870" s="15" t="e">
        <f t="shared" si="146"/>
        <v>#NUM!</v>
      </c>
      <c r="K870" s="15" t="e">
        <f t="shared" si="147"/>
        <v>#NUM!</v>
      </c>
      <c r="L870" s="52" t="e">
        <f t="shared" si="148"/>
        <v>#NUM!</v>
      </c>
    </row>
    <row r="871" spans="1:12" ht="12.75">
      <c r="A871" s="33">
        <v>8.569999999999862</v>
      </c>
      <c r="B871" s="40" t="e">
        <f t="shared" si="149"/>
        <v>#NUM!</v>
      </c>
      <c r="C871" s="51" t="e">
        <f t="shared" si="150"/>
        <v>#NUM!</v>
      </c>
      <c r="D871" s="51" t="e">
        <f t="shared" si="151"/>
        <v>#NUM!</v>
      </c>
      <c r="E871" s="33">
        <f t="shared" si="152"/>
        <v>0.7134999999999766</v>
      </c>
      <c r="F871" s="52" t="e">
        <f t="shared" si="143"/>
        <v>#NUM!</v>
      </c>
      <c r="G871" s="52" t="e">
        <f t="shared" si="144"/>
        <v>#NUM!</v>
      </c>
      <c r="H871" s="51" t="e">
        <f t="shared" si="145"/>
        <v>#NUM!</v>
      </c>
      <c r="I871" s="15" t="e">
        <f t="shared" si="153"/>
        <v>#NUM!</v>
      </c>
      <c r="J871" s="15" t="e">
        <f t="shared" si="146"/>
        <v>#NUM!</v>
      </c>
      <c r="K871" s="15" t="e">
        <f t="shared" si="147"/>
        <v>#NUM!</v>
      </c>
      <c r="L871" s="52" t="e">
        <f t="shared" si="148"/>
        <v>#NUM!</v>
      </c>
    </row>
    <row r="872" spans="1:12" ht="12.75">
      <c r="A872" s="33">
        <v>8.579999999999862</v>
      </c>
      <c r="B872" s="40" t="e">
        <f t="shared" si="149"/>
        <v>#NUM!</v>
      </c>
      <c r="C872" s="51" t="e">
        <f t="shared" si="150"/>
        <v>#NUM!</v>
      </c>
      <c r="D872" s="51" t="e">
        <f t="shared" si="151"/>
        <v>#NUM!</v>
      </c>
      <c r="E872" s="33">
        <f t="shared" si="152"/>
        <v>0.7139999999999765</v>
      </c>
      <c r="F872" s="52" t="e">
        <f t="shared" si="143"/>
        <v>#NUM!</v>
      </c>
      <c r="G872" s="52" t="e">
        <f t="shared" si="144"/>
        <v>#NUM!</v>
      </c>
      <c r="H872" s="51" t="e">
        <f t="shared" si="145"/>
        <v>#NUM!</v>
      </c>
      <c r="I872" s="15" t="e">
        <f t="shared" si="153"/>
        <v>#NUM!</v>
      </c>
      <c r="J872" s="15" t="e">
        <f t="shared" si="146"/>
        <v>#NUM!</v>
      </c>
      <c r="K872" s="15" t="e">
        <f t="shared" si="147"/>
        <v>#NUM!</v>
      </c>
      <c r="L872" s="52" t="e">
        <f t="shared" si="148"/>
        <v>#NUM!</v>
      </c>
    </row>
    <row r="873" spans="1:12" ht="12.75">
      <c r="A873" s="33">
        <v>8.589999999999861</v>
      </c>
      <c r="B873" s="40" t="e">
        <f t="shared" si="149"/>
        <v>#NUM!</v>
      </c>
      <c r="C873" s="51" t="e">
        <f t="shared" si="150"/>
        <v>#NUM!</v>
      </c>
      <c r="D873" s="51" t="e">
        <f t="shared" si="151"/>
        <v>#NUM!</v>
      </c>
      <c r="E873" s="33">
        <f t="shared" si="152"/>
        <v>0.7144999999999765</v>
      </c>
      <c r="F873" s="52" t="e">
        <f t="shared" si="143"/>
        <v>#NUM!</v>
      </c>
      <c r="G873" s="52" t="e">
        <f t="shared" si="144"/>
        <v>#NUM!</v>
      </c>
      <c r="H873" s="51" t="e">
        <f t="shared" si="145"/>
        <v>#NUM!</v>
      </c>
      <c r="I873" s="15" t="e">
        <f t="shared" si="153"/>
        <v>#NUM!</v>
      </c>
      <c r="J873" s="15" t="e">
        <f t="shared" si="146"/>
        <v>#NUM!</v>
      </c>
      <c r="K873" s="15" t="e">
        <f t="shared" si="147"/>
        <v>#NUM!</v>
      </c>
      <c r="L873" s="52" t="e">
        <f t="shared" si="148"/>
        <v>#NUM!</v>
      </c>
    </row>
    <row r="874" spans="1:12" ht="12.75">
      <c r="A874" s="33">
        <v>8.599999999999861</v>
      </c>
      <c r="B874" s="40" t="e">
        <f t="shared" si="149"/>
        <v>#NUM!</v>
      </c>
      <c r="C874" s="51" t="e">
        <f t="shared" si="150"/>
        <v>#NUM!</v>
      </c>
      <c r="D874" s="51" t="e">
        <f t="shared" si="151"/>
        <v>#NUM!</v>
      </c>
      <c r="E874" s="33">
        <f t="shared" si="152"/>
        <v>0.7149999999999764</v>
      </c>
      <c r="F874" s="52" t="e">
        <f t="shared" si="143"/>
        <v>#NUM!</v>
      </c>
      <c r="G874" s="52" t="e">
        <f t="shared" si="144"/>
        <v>#NUM!</v>
      </c>
      <c r="H874" s="51" t="e">
        <f t="shared" si="145"/>
        <v>#NUM!</v>
      </c>
      <c r="I874" s="15" t="e">
        <f t="shared" si="153"/>
        <v>#NUM!</v>
      </c>
      <c r="J874" s="15" t="e">
        <f t="shared" si="146"/>
        <v>#NUM!</v>
      </c>
      <c r="K874" s="15" t="e">
        <f t="shared" si="147"/>
        <v>#NUM!</v>
      </c>
      <c r="L874" s="52" t="e">
        <f t="shared" si="148"/>
        <v>#NUM!</v>
      </c>
    </row>
    <row r="875" spans="1:12" ht="12.75">
      <c r="A875" s="33">
        <v>8.60999999999986</v>
      </c>
      <c r="B875" s="40" t="e">
        <f t="shared" si="149"/>
        <v>#NUM!</v>
      </c>
      <c r="C875" s="51" t="e">
        <f t="shared" si="150"/>
        <v>#NUM!</v>
      </c>
      <c r="D875" s="51" t="e">
        <f t="shared" si="151"/>
        <v>#NUM!</v>
      </c>
      <c r="E875" s="33">
        <f t="shared" si="152"/>
        <v>0.7154999999999764</v>
      </c>
      <c r="F875" s="52" t="e">
        <f t="shared" si="143"/>
        <v>#NUM!</v>
      </c>
      <c r="G875" s="52" t="e">
        <f t="shared" si="144"/>
        <v>#NUM!</v>
      </c>
      <c r="H875" s="51" t="e">
        <f t="shared" si="145"/>
        <v>#NUM!</v>
      </c>
      <c r="I875" s="15" t="e">
        <f t="shared" si="153"/>
        <v>#NUM!</v>
      </c>
      <c r="J875" s="15" t="e">
        <f t="shared" si="146"/>
        <v>#NUM!</v>
      </c>
      <c r="K875" s="15" t="e">
        <f t="shared" si="147"/>
        <v>#NUM!</v>
      </c>
      <c r="L875" s="52" t="e">
        <f t="shared" si="148"/>
        <v>#NUM!</v>
      </c>
    </row>
    <row r="876" spans="1:12" ht="12.75">
      <c r="A876" s="33">
        <v>8.61999999999986</v>
      </c>
      <c r="B876" s="40" t="e">
        <f t="shared" si="149"/>
        <v>#NUM!</v>
      </c>
      <c r="C876" s="51" t="e">
        <f t="shared" si="150"/>
        <v>#NUM!</v>
      </c>
      <c r="D876" s="51" t="e">
        <f t="shared" si="151"/>
        <v>#NUM!</v>
      </c>
      <c r="E876" s="33">
        <f t="shared" si="152"/>
        <v>0.7159999999999763</v>
      </c>
      <c r="F876" s="52" t="e">
        <f t="shared" si="143"/>
        <v>#NUM!</v>
      </c>
      <c r="G876" s="52" t="e">
        <f t="shared" si="144"/>
        <v>#NUM!</v>
      </c>
      <c r="H876" s="51" t="e">
        <f t="shared" si="145"/>
        <v>#NUM!</v>
      </c>
      <c r="I876" s="15" t="e">
        <f t="shared" si="153"/>
        <v>#NUM!</v>
      </c>
      <c r="J876" s="15" t="e">
        <f t="shared" si="146"/>
        <v>#NUM!</v>
      </c>
      <c r="K876" s="15" t="e">
        <f t="shared" si="147"/>
        <v>#NUM!</v>
      </c>
      <c r="L876" s="52" t="e">
        <f t="shared" si="148"/>
        <v>#NUM!</v>
      </c>
    </row>
    <row r="877" spans="1:12" ht="12.75">
      <c r="A877" s="33">
        <v>8.62999999999986</v>
      </c>
      <c r="B877" s="40" t="e">
        <f t="shared" si="149"/>
        <v>#NUM!</v>
      </c>
      <c r="C877" s="51" t="e">
        <f t="shared" si="150"/>
        <v>#NUM!</v>
      </c>
      <c r="D877" s="51" t="e">
        <f t="shared" si="151"/>
        <v>#NUM!</v>
      </c>
      <c r="E877" s="33">
        <f t="shared" si="152"/>
        <v>0.7164999999999763</v>
      </c>
      <c r="F877" s="52" t="e">
        <f t="shared" si="143"/>
        <v>#NUM!</v>
      </c>
      <c r="G877" s="52" t="e">
        <f t="shared" si="144"/>
        <v>#NUM!</v>
      </c>
      <c r="H877" s="51" t="e">
        <f t="shared" si="145"/>
        <v>#NUM!</v>
      </c>
      <c r="I877" s="15" t="e">
        <f t="shared" si="153"/>
        <v>#NUM!</v>
      </c>
      <c r="J877" s="15" t="e">
        <f t="shared" si="146"/>
        <v>#NUM!</v>
      </c>
      <c r="K877" s="15" t="e">
        <f t="shared" si="147"/>
        <v>#NUM!</v>
      </c>
      <c r="L877" s="52" t="e">
        <f t="shared" si="148"/>
        <v>#NUM!</v>
      </c>
    </row>
    <row r="878" spans="1:12" ht="12.75">
      <c r="A878" s="33">
        <v>8.63999999999986</v>
      </c>
      <c r="B878" s="40" t="e">
        <f t="shared" si="149"/>
        <v>#NUM!</v>
      </c>
      <c r="C878" s="51" t="e">
        <f t="shared" si="150"/>
        <v>#NUM!</v>
      </c>
      <c r="D878" s="51" t="e">
        <f t="shared" si="151"/>
        <v>#NUM!</v>
      </c>
      <c r="E878" s="33">
        <f t="shared" si="152"/>
        <v>0.7169999999999762</v>
      </c>
      <c r="F878" s="52" t="e">
        <f t="shared" si="143"/>
        <v>#NUM!</v>
      </c>
      <c r="G878" s="52" t="e">
        <f t="shared" si="144"/>
        <v>#NUM!</v>
      </c>
      <c r="H878" s="51" t="e">
        <f t="shared" si="145"/>
        <v>#NUM!</v>
      </c>
      <c r="I878" s="15" t="e">
        <f t="shared" si="153"/>
        <v>#NUM!</v>
      </c>
      <c r="J878" s="15" t="e">
        <f t="shared" si="146"/>
        <v>#NUM!</v>
      </c>
      <c r="K878" s="15" t="e">
        <f t="shared" si="147"/>
        <v>#NUM!</v>
      </c>
      <c r="L878" s="52" t="e">
        <f t="shared" si="148"/>
        <v>#NUM!</v>
      </c>
    </row>
    <row r="879" spans="1:12" ht="12.75">
      <c r="A879" s="33">
        <v>8.64999999999986</v>
      </c>
      <c r="B879" s="40" t="e">
        <f t="shared" si="149"/>
        <v>#NUM!</v>
      </c>
      <c r="C879" s="51" t="e">
        <f t="shared" si="150"/>
        <v>#NUM!</v>
      </c>
      <c r="D879" s="51" t="e">
        <f t="shared" si="151"/>
        <v>#NUM!</v>
      </c>
      <c r="E879" s="33">
        <f t="shared" si="152"/>
        <v>0.7174999999999762</v>
      </c>
      <c r="F879" s="52" t="e">
        <f t="shared" si="143"/>
        <v>#NUM!</v>
      </c>
      <c r="G879" s="52" t="e">
        <f t="shared" si="144"/>
        <v>#NUM!</v>
      </c>
      <c r="H879" s="51" t="e">
        <f t="shared" si="145"/>
        <v>#NUM!</v>
      </c>
      <c r="I879" s="15" t="e">
        <f t="shared" si="153"/>
        <v>#NUM!</v>
      </c>
      <c r="J879" s="15" t="e">
        <f t="shared" si="146"/>
        <v>#NUM!</v>
      </c>
      <c r="K879" s="15" t="e">
        <f t="shared" si="147"/>
        <v>#NUM!</v>
      </c>
      <c r="L879" s="52" t="e">
        <f t="shared" si="148"/>
        <v>#NUM!</v>
      </c>
    </row>
    <row r="880" spans="1:12" ht="12.75">
      <c r="A880" s="33">
        <v>8.65999999999986</v>
      </c>
      <c r="B880" s="40" t="e">
        <f t="shared" si="149"/>
        <v>#NUM!</v>
      </c>
      <c r="C880" s="51" t="e">
        <f t="shared" si="150"/>
        <v>#NUM!</v>
      </c>
      <c r="D880" s="51" t="e">
        <f t="shared" si="151"/>
        <v>#NUM!</v>
      </c>
      <c r="E880" s="33">
        <f t="shared" si="152"/>
        <v>0.7179999999999761</v>
      </c>
      <c r="F880" s="52" t="e">
        <f t="shared" si="143"/>
        <v>#NUM!</v>
      </c>
      <c r="G880" s="52" t="e">
        <f t="shared" si="144"/>
        <v>#NUM!</v>
      </c>
      <c r="H880" s="51" t="e">
        <f t="shared" si="145"/>
        <v>#NUM!</v>
      </c>
      <c r="I880" s="15" t="e">
        <f t="shared" si="153"/>
        <v>#NUM!</v>
      </c>
      <c r="J880" s="15" t="e">
        <f t="shared" si="146"/>
        <v>#NUM!</v>
      </c>
      <c r="K880" s="15" t="e">
        <f t="shared" si="147"/>
        <v>#NUM!</v>
      </c>
      <c r="L880" s="52" t="e">
        <f t="shared" si="148"/>
        <v>#NUM!</v>
      </c>
    </row>
    <row r="881" spans="1:12" ht="12.75">
      <c r="A881" s="33">
        <v>8.66999999999986</v>
      </c>
      <c r="B881" s="40" t="e">
        <f t="shared" si="149"/>
        <v>#NUM!</v>
      </c>
      <c r="C881" s="51" t="e">
        <f t="shared" si="150"/>
        <v>#NUM!</v>
      </c>
      <c r="D881" s="51" t="e">
        <f t="shared" si="151"/>
        <v>#NUM!</v>
      </c>
      <c r="E881" s="33">
        <f t="shared" si="152"/>
        <v>0.718499999999976</v>
      </c>
      <c r="F881" s="52" t="e">
        <f t="shared" si="143"/>
        <v>#NUM!</v>
      </c>
      <c r="G881" s="52" t="e">
        <f t="shared" si="144"/>
        <v>#NUM!</v>
      </c>
      <c r="H881" s="51" t="e">
        <f t="shared" si="145"/>
        <v>#NUM!</v>
      </c>
      <c r="I881" s="15" t="e">
        <f t="shared" si="153"/>
        <v>#NUM!</v>
      </c>
      <c r="J881" s="15" t="e">
        <f t="shared" si="146"/>
        <v>#NUM!</v>
      </c>
      <c r="K881" s="15" t="e">
        <f t="shared" si="147"/>
        <v>#NUM!</v>
      </c>
      <c r="L881" s="52" t="e">
        <f t="shared" si="148"/>
        <v>#NUM!</v>
      </c>
    </row>
    <row r="882" spans="1:12" ht="12.75">
      <c r="A882" s="33">
        <v>8.67999999999986</v>
      </c>
      <c r="B882" s="40" t="e">
        <f t="shared" si="149"/>
        <v>#NUM!</v>
      </c>
      <c r="C882" s="51" t="e">
        <f t="shared" si="150"/>
        <v>#NUM!</v>
      </c>
      <c r="D882" s="51" t="e">
        <f t="shared" si="151"/>
        <v>#NUM!</v>
      </c>
      <c r="E882" s="33">
        <f t="shared" si="152"/>
        <v>0.718999999999976</v>
      </c>
      <c r="F882" s="52" t="e">
        <f t="shared" si="143"/>
        <v>#NUM!</v>
      </c>
      <c r="G882" s="52" t="e">
        <f t="shared" si="144"/>
        <v>#NUM!</v>
      </c>
      <c r="H882" s="51" t="e">
        <f t="shared" si="145"/>
        <v>#NUM!</v>
      </c>
      <c r="I882" s="15" t="e">
        <f t="shared" si="153"/>
        <v>#NUM!</v>
      </c>
      <c r="J882" s="15" t="e">
        <f t="shared" si="146"/>
        <v>#NUM!</v>
      </c>
      <c r="K882" s="15" t="e">
        <f t="shared" si="147"/>
        <v>#NUM!</v>
      </c>
      <c r="L882" s="52" t="e">
        <f t="shared" si="148"/>
        <v>#NUM!</v>
      </c>
    </row>
    <row r="883" spans="1:12" ht="12.75">
      <c r="A883" s="33">
        <v>8.68999999999986</v>
      </c>
      <c r="B883" s="40" t="e">
        <f t="shared" si="149"/>
        <v>#NUM!</v>
      </c>
      <c r="C883" s="51" t="e">
        <f t="shared" si="150"/>
        <v>#NUM!</v>
      </c>
      <c r="D883" s="51" t="e">
        <f t="shared" si="151"/>
        <v>#NUM!</v>
      </c>
      <c r="E883" s="33">
        <f t="shared" si="152"/>
        <v>0.7194999999999759</v>
      </c>
      <c r="F883" s="52" t="e">
        <f t="shared" si="143"/>
        <v>#NUM!</v>
      </c>
      <c r="G883" s="52" t="e">
        <f t="shared" si="144"/>
        <v>#NUM!</v>
      </c>
      <c r="H883" s="51" t="e">
        <f t="shared" si="145"/>
        <v>#NUM!</v>
      </c>
      <c r="I883" s="15" t="e">
        <f t="shared" si="153"/>
        <v>#NUM!</v>
      </c>
      <c r="J883" s="15" t="e">
        <f t="shared" si="146"/>
        <v>#NUM!</v>
      </c>
      <c r="K883" s="15" t="e">
        <f t="shared" si="147"/>
        <v>#NUM!</v>
      </c>
      <c r="L883" s="52" t="e">
        <f t="shared" si="148"/>
        <v>#NUM!</v>
      </c>
    </row>
    <row r="884" spans="1:12" ht="12.75">
      <c r="A884" s="33">
        <v>8.699999999999859</v>
      </c>
      <c r="B884" s="40" t="e">
        <f t="shared" si="149"/>
        <v>#NUM!</v>
      </c>
      <c r="C884" s="51" t="e">
        <f t="shared" si="150"/>
        <v>#NUM!</v>
      </c>
      <c r="D884" s="51" t="e">
        <f t="shared" si="151"/>
        <v>#NUM!</v>
      </c>
      <c r="E884" s="33">
        <f t="shared" si="152"/>
        <v>0.7199999999999759</v>
      </c>
      <c r="F884" s="52" t="e">
        <f t="shared" si="143"/>
        <v>#NUM!</v>
      </c>
      <c r="G884" s="52" t="e">
        <f t="shared" si="144"/>
        <v>#NUM!</v>
      </c>
      <c r="H884" s="51" t="e">
        <f t="shared" si="145"/>
        <v>#NUM!</v>
      </c>
      <c r="I884" s="15" t="e">
        <f t="shared" si="153"/>
        <v>#NUM!</v>
      </c>
      <c r="J884" s="15" t="e">
        <f t="shared" si="146"/>
        <v>#NUM!</v>
      </c>
      <c r="K884" s="15" t="e">
        <f t="shared" si="147"/>
        <v>#NUM!</v>
      </c>
      <c r="L884" s="52" t="e">
        <f t="shared" si="148"/>
        <v>#NUM!</v>
      </c>
    </row>
    <row r="885" spans="1:12" ht="12.75">
      <c r="A885" s="33">
        <v>8.709999999999859</v>
      </c>
      <c r="B885" s="40" t="e">
        <f t="shared" si="149"/>
        <v>#NUM!</v>
      </c>
      <c r="C885" s="51" t="e">
        <f t="shared" si="150"/>
        <v>#NUM!</v>
      </c>
      <c r="D885" s="51" t="e">
        <f t="shared" si="151"/>
        <v>#NUM!</v>
      </c>
      <c r="E885" s="33">
        <f t="shared" si="152"/>
        <v>0.7204999999999758</v>
      </c>
      <c r="F885" s="52" t="e">
        <f t="shared" si="143"/>
        <v>#NUM!</v>
      </c>
      <c r="G885" s="52" t="e">
        <f t="shared" si="144"/>
        <v>#NUM!</v>
      </c>
      <c r="H885" s="51" t="e">
        <f t="shared" si="145"/>
        <v>#NUM!</v>
      </c>
      <c r="I885" s="15" t="e">
        <f t="shared" si="153"/>
        <v>#NUM!</v>
      </c>
      <c r="J885" s="15" t="e">
        <f t="shared" si="146"/>
        <v>#NUM!</v>
      </c>
      <c r="K885" s="15" t="e">
        <f t="shared" si="147"/>
        <v>#NUM!</v>
      </c>
      <c r="L885" s="52" t="e">
        <f t="shared" si="148"/>
        <v>#NUM!</v>
      </c>
    </row>
    <row r="886" spans="1:12" ht="12.75">
      <c r="A886" s="33">
        <v>8.719999999999859</v>
      </c>
      <c r="B886" s="40" t="e">
        <f t="shared" si="149"/>
        <v>#NUM!</v>
      </c>
      <c r="C886" s="51" t="e">
        <f t="shared" si="150"/>
        <v>#NUM!</v>
      </c>
      <c r="D886" s="51" t="e">
        <f t="shared" si="151"/>
        <v>#NUM!</v>
      </c>
      <c r="E886" s="33">
        <f t="shared" si="152"/>
        <v>0.7209999999999758</v>
      </c>
      <c r="F886" s="52" t="e">
        <f t="shared" si="143"/>
        <v>#NUM!</v>
      </c>
      <c r="G886" s="52" t="e">
        <f t="shared" si="144"/>
        <v>#NUM!</v>
      </c>
      <c r="H886" s="51" t="e">
        <f t="shared" si="145"/>
        <v>#NUM!</v>
      </c>
      <c r="I886" s="15" t="e">
        <f t="shared" si="153"/>
        <v>#NUM!</v>
      </c>
      <c r="J886" s="15" t="e">
        <f t="shared" si="146"/>
        <v>#NUM!</v>
      </c>
      <c r="K886" s="15" t="e">
        <f t="shared" si="147"/>
        <v>#NUM!</v>
      </c>
      <c r="L886" s="52" t="e">
        <f t="shared" si="148"/>
        <v>#NUM!</v>
      </c>
    </row>
    <row r="887" spans="1:12" ht="12.75">
      <c r="A887" s="33">
        <v>8.729999999999858</v>
      </c>
      <c r="B887" s="40" t="e">
        <f t="shared" si="149"/>
        <v>#NUM!</v>
      </c>
      <c r="C887" s="51" t="e">
        <f t="shared" si="150"/>
        <v>#NUM!</v>
      </c>
      <c r="D887" s="51" t="e">
        <f t="shared" si="151"/>
        <v>#NUM!</v>
      </c>
      <c r="E887" s="33">
        <f t="shared" si="152"/>
        <v>0.7214999999999757</v>
      </c>
      <c r="F887" s="52" t="e">
        <f t="shared" si="143"/>
        <v>#NUM!</v>
      </c>
      <c r="G887" s="52" t="e">
        <f t="shared" si="144"/>
        <v>#NUM!</v>
      </c>
      <c r="H887" s="51" t="e">
        <f t="shared" si="145"/>
        <v>#NUM!</v>
      </c>
      <c r="I887" s="15" t="e">
        <f t="shared" si="153"/>
        <v>#NUM!</v>
      </c>
      <c r="J887" s="15" t="e">
        <f t="shared" si="146"/>
        <v>#NUM!</v>
      </c>
      <c r="K887" s="15" t="e">
        <f t="shared" si="147"/>
        <v>#NUM!</v>
      </c>
      <c r="L887" s="52" t="e">
        <f t="shared" si="148"/>
        <v>#NUM!</v>
      </c>
    </row>
    <row r="888" spans="1:12" ht="12.75">
      <c r="A888" s="33">
        <v>8.739999999999858</v>
      </c>
      <c r="B888" s="40" t="e">
        <f t="shared" si="149"/>
        <v>#NUM!</v>
      </c>
      <c r="C888" s="51" t="e">
        <f t="shared" si="150"/>
        <v>#NUM!</v>
      </c>
      <c r="D888" s="51" t="e">
        <f t="shared" si="151"/>
        <v>#NUM!</v>
      </c>
      <c r="E888" s="33">
        <f t="shared" si="152"/>
        <v>0.7219999999999757</v>
      </c>
      <c r="F888" s="52" t="e">
        <f t="shared" si="143"/>
        <v>#NUM!</v>
      </c>
      <c r="G888" s="52" t="e">
        <f t="shared" si="144"/>
        <v>#NUM!</v>
      </c>
      <c r="H888" s="51" t="e">
        <f t="shared" si="145"/>
        <v>#NUM!</v>
      </c>
      <c r="I888" s="15" t="e">
        <f t="shared" si="153"/>
        <v>#NUM!</v>
      </c>
      <c r="J888" s="15" t="e">
        <f t="shared" si="146"/>
        <v>#NUM!</v>
      </c>
      <c r="K888" s="15" t="e">
        <f t="shared" si="147"/>
        <v>#NUM!</v>
      </c>
      <c r="L888" s="52" t="e">
        <f t="shared" si="148"/>
        <v>#NUM!</v>
      </c>
    </row>
    <row r="889" spans="1:12" ht="12.75">
      <c r="A889" s="33">
        <v>8.749999999999858</v>
      </c>
      <c r="B889" s="40" t="e">
        <f t="shared" si="149"/>
        <v>#NUM!</v>
      </c>
      <c r="C889" s="51" t="e">
        <f t="shared" si="150"/>
        <v>#NUM!</v>
      </c>
      <c r="D889" s="51" t="e">
        <f t="shared" si="151"/>
        <v>#NUM!</v>
      </c>
      <c r="E889" s="33">
        <f t="shared" si="152"/>
        <v>0.7224999999999756</v>
      </c>
      <c r="F889" s="52" t="e">
        <f t="shared" si="143"/>
        <v>#NUM!</v>
      </c>
      <c r="G889" s="52" t="e">
        <f t="shared" si="144"/>
        <v>#NUM!</v>
      </c>
      <c r="H889" s="51" t="e">
        <f t="shared" si="145"/>
        <v>#NUM!</v>
      </c>
      <c r="I889" s="15" t="e">
        <f t="shared" si="153"/>
        <v>#NUM!</v>
      </c>
      <c r="J889" s="15" t="e">
        <f t="shared" si="146"/>
        <v>#NUM!</v>
      </c>
      <c r="K889" s="15" t="e">
        <f t="shared" si="147"/>
        <v>#NUM!</v>
      </c>
      <c r="L889" s="52" t="e">
        <f t="shared" si="148"/>
        <v>#NUM!</v>
      </c>
    </row>
    <row r="890" spans="1:12" ht="12.75">
      <c r="A890" s="33">
        <v>8.759999999999858</v>
      </c>
      <c r="B890" s="40" t="e">
        <f t="shared" si="149"/>
        <v>#NUM!</v>
      </c>
      <c r="C890" s="51" t="e">
        <f t="shared" si="150"/>
        <v>#NUM!</v>
      </c>
      <c r="D890" s="51" t="e">
        <f t="shared" si="151"/>
        <v>#NUM!</v>
      </c>
      <c r="E890" s="33">
        <f t="shared" si="152"/>
        <v>0.7229999999999756</v>
      </c>
      <c r="F890" s="52" t="e">
        <f t="shared" si="143"/>
        <v>#NUM!</v>
      </c>
      <c r="G890" s="52" t="e">
        <f t="shared" si="144"/>
        <v>#NUM!</v>
      </c>
      <c r="H890" s="51" t="e">
        <f t="shared" si="145"/>
        <v>#NUM!</v>
      </c>
      <c r="I890" s="15" t="e">
        <f t="shared" si="153"/>
        <v>#NUM!</v>
      </c>
      <c r="J890" s="15" t="e">
        <f t="shared" si="146"/>
        <v>#NUM!</v>
      </c>
      <c r="K890" s="15" t="e">
        <f t="shared" si="147"/>
        <v>#NUM!</v>
      </c>
      <c r="L890" s="52" t="e">
        <f t="shared" si="148"/>
        <v>#NUM!</v>
      </c>
    </row>
    <row r="891" spans="1:12" ht="12.75">
      <c r="A891" s="33">
        <v>8.769999999999857</v>
      </c>
      <c r="B891" s="40" t="e">
        <f t="shared" si="149"/>
        <v>#NUM!</v>
      </c>
      <c r="C891" s="51" t="e">
        <f t="shared" si="150"/>
        <v>#NUM!</v>
      </c>
      <c r="D891" s="51" t="e">
        <f t="shared" si="151"/>
        <v>#NUM!</v>
      </c>
      <c r="E891" s="33">
        <f t="shared" si="152"/>
        <v>0.7234999999999755</v>
      </c>
      <c r="F891" s="52" t="e">
        <f t="shared" si="143"/>
        <v>#NUM!</v>
      </c>
      <c r="G891" s="52" t="e">
        <f t="shared" si="144"/>
        <v>#NUM!</v>
      </c>
      <c r="H891" s="51" t="e">
        <f t="shared" si="145"/>
        <v>#NUM!</v>
      </c>
      <c r="I891" s="15" t="e">
        <f t="shared" si="153"/>
        <v>#NUM!</v>
      </c>
      <c r="J891" s="15" t="e">
        <f t="shared" si="146"/>
        <v>#NUM!</v>
      </c>
      <c r="K891" s="15" t="e">
        <f t="shared" si="147"/>
        <v>#NUM!</v>
      </c>
      <c r="L891" s="52" t="e">
        <f t="shared" si="148"/>
        <v>#NUM!</v>
      </c>
    </row>
    <row r="892" spans="1:12" ht="12.75">
      <c r="A892" s="33">
        <v>8.779999999999857</v>
      </c>
      <c r="B892" s="40" t="e">
        <f t="shared" si="149"/>
        <v>#NUM!</v>
      </c>
      <c r="C892" s="51" t="e">
        <f t="shared" si="150"/>
        <v>#NUM!</v>
      </c>
      <c r="D892" s="51" t="e">
        <f t="shared" si="151"/>
        <v>#NUM!</v>
      </c>
      <c r="E892" s="33">
        <f t="shared" si="152"/>
        <v>0.7239999999999754</v>
      </c>
      <c r="F892" s="52" t="e">
        <f t="shared" si="143"/>
        <v>#NUM!</v>
      </c>
      <c r="G892" s="52" t="e">
        <f t="shared" si="144"/>
        <v>#NUM!</v>
      </c>
      <c r="H892" s="51" t="e">
        <f t="shared" si="145"/>
        <v>#NUM!</v>
      </c>
      <c r="I892" s="15" t="e">
        <f t="shared" si="153"/>
        <v>#NUM!</v>
      </c>
      <c r="J892" s="15" t="e">
        <f t="shared" si="146"/>
        <v>#NUM!</v>
      </c>
      <c r="K892" s="15" t="e">
        <f t="shared" si="147"/>
        <v>#NUM!</v>
      </c>
      <c r="L892" s="52" t="e">
        <f t="shared" si="148"/>
        <v>#NUM!</v>
      </c>
    </row>
    <row r="893" spans="1:12" ht="12.75">
      <c r="A893" s="33">
        <v>8.789999999999857</v>
      </c>
      <c r="B893" s="40" t="e">
        <f t="shared" si="149"/>
        <v>#NUM!</v>
      </c>
      <c r="C893" s="51" t="e">
        <f t="shared" si="150"/>
        <v>#NUM!</v>
      </c>
      <c r="D893" s="51" t="e">
        <f t="shared" si="151"/>
        <v>#NUM!</v>
      </c>
      <c r="E893" s="33">
        <f t="shared" si="152"/>
        <v>0.7244999999999754</v>
      </c>
      <c r="F893" s="52" t="e">
        <f t="shared" si="143"/>
        <v>#NUM!</v>
      </c>
      <c r="G893" s="52" t="e">
        <f t="shared" si="144"/>
        <v>#NUM!</v>
      </c>
      <c r="H893" s="51" t="e">
        <f t="shared" si="145"/>
        <v>#NUM!</v>
      </c>
      <c r="I893" s="15" t="e">
        <f t="shared" si="153"/>
        <v>#NUM!</v>
      </c>
      <c r="J893" s="15" t="e">
        <f t="shared" si="146"/>
        <v>#NUM!</v>
      </c>
      <c r="K893" s="15" t="e">
        <f t="shared" si="147"/>
        <v>#NUM!</v>
      </c>
      <c r="L893" s="52" t="e">
        <f t="shared" si="148"/>
        <v>#NUM!</v>
      </c>
    </row>
    <row r="894" spans="1:12" ht="12.75">
      <c r="A894" s="33">
        <v>8.799999999999857</v>
      </c>
      <c r="B894" s="40" t="e">
        <f t="shared" si="149"/>
        <v>#NUM!</v>
      </c>
      <c r="C894" s="51" t="e">
        <f t="shared" si="150"/>
        <v>#NUM!</v>
      </c>
      <c r="D894" s="51" t="e">
        <f t="shared" si="151"/>
        <v>#NUM!</v>
      </c>
      <c r="E894" s="33">
        <f t="shared" si="152"/>
        <v>0.7249999999999753</v>
      </c>
      <c r="F894" s="52" t="e">
        <f t="shared" si="143"/>
        <v>#NUM!</v>
      </c>
      <c r="G894" s="52" t="e">
        <f t="shared" si="144"/>
        <v>#NUM!</v>
      </c>
      <c r="H894" s="51" t="e">
        <f t="shared" si="145"/>
        <v>#NUM!</v>
      </c>
      <c r="I894" s="15" t="e">
        <f t="shared" si="153"/>
        <v>#NUM!</v>
      </c>
      <c r="J894" s="15" t="e">
        <f t="shared" si="146"/>
        <v>#NUM!</v>
      </c>
      <c r="K894" s="15" t="e">
        <f t="shared" si="147"/>
        <v>#NUM!</v>
      </c>
      <c r="L894" s="52" t="e">
        <f t="shared" si="148"/>
        <v>#NUM!</v>
      </c>
    </row>
    <row r="895" spans="1:12" ht="12.75">
      <c r="A895" s="33">
        <v>8.809999999999857</v>
      </c>
      <c r="B895" s="40" t="e">
        <f t="shared" si="149"/>
        <v>#NUM!</v>
      </c>
      <c r="C895" s="51" t="e">
        <f t="shared" si="150"/>
        <v>#NUM!</v>
      </c>
      <c r="D895" s="51" t="e">
        <f t="shared" si="151"/>
        <v>#NUM!</v>
      </c>
      <c r="E895" s="33">
        <f t="shared" si="152"/>
        <v>0.7254999999999753</v>
      </c>
      <c r="F895" s="52" t="e">
        <f t="shared" si="143"/>
        <v>#NUM!</v>
      </c>
      <c r="G895" s="52" t="e">
        <f t="shared" si="144"/>
        <v>#NUM!</v>
      </c>
      <c r="H895" s="51" t="e">
        <f t="shared" si="145"/>
        <v>#NUM!</v>
      </c>
      <c r="I895" s="15" t="e">
        <f t="shared" si="153"/>
        <v>#NUM!</v>
      </c>
      <c r="J895" s="15" t="e">
        <f t="shared" si="146"/>
        <v>#NUM!</v>
      </c>
      <c r="K895" s="15" t="e">
        <f t="shared" si="147"/>
        <v>#NUM!</v>
      </c>
      <c r="L895" s="52" t="e">
        <f t="shared" si="148"/>
        <v>#NUM!</v>
      </c>
    </row>
    <row r="896" spans="1:12" ht="12.75">
      <c r="A896" s="33">
        <v>8.819999999999856</v>
      </c>
      <c r="B896" s="40" t="e">
        <f t="shared" si="149"/>
        <v>#NUM!</v>
      </c>
      <c r="C896" s="51" t="e">
        <f t="shared" si="150"/>
        <v>#NUM!</v>
      </c>
      <c r="D896" s="51" t="e">
        <f t="shared" si="151"/>
        <v>#NUM!</v>
      </c>
      <c r="E896" s="33">
        <f t="shared" si="152"/>
        <v>0.7259999999999752</v>
      </c>
      <c r="F896" s="52" t="e">
        <f t="shared" si="143"/>
        <v>#NUM!</v>
      </c>
      <c r="G896" s="52" t="e">
        <f t="shared" si="144"/>
        <v>#NUM!</v>
      </c>
      <c r="H896" s="51" t="e">
        <f t="shared" si="145"/>
        <v>#NUM!</v>
      </c>
      <c r="I896" s="15" t="e">
        <f t="shared" si="153"/>
        <v>#NUM!</v>
      </c>
      <c r="J896" s="15" t="e">
        <f t="shared" si="146"/>
        <v>#NUM!</v>
      </c>
      <c r="K896" s="15" t="e">
        <f t="shared" si="147"/>
        <v>#NUM!</v>
      </c>
      <c r="L896" s="52" t="e">
        <f t="shared" si="148"/>
        <v>#NUM!</v>
      </c>
    </row>
    <row r="897" spans="1:12" ht="12.75">
      <c r="A897" s="33">
        <v>8.829999999999856</v>
      </c>
      <c r="B897" s="40" t="e">
        <f t="shared" si="149"/>
        <v>#NUM!</v>
      </c>
      <c r="C897" s="51" t="e">
        <f t="shared" si="150"/>
        <v>#NUM!</v>
      </c>
      <c r="D897" s="51" t="e">
        <f t="shared" si="151"/>
        <v>#NUM!</v>
      </c>
      <c r="E897" s="33">
        <f t="shared" si="152"/>
        <v>0.7264999999999752</v>
      </c>
      <c r="F897" s="52" t="e">
        <f t="shared" si="143"/>
        <v>#NUM!</v>
      </c>
      <c r="G897" s="52" t="e">
        <f t="shared" si="144"/>
        <v>#NUM!</v>
      </c>
      <c r="H897" s="51" t="e">
        <f t="shared" si="145"/>
        <v>#NUM!</v>
      </c>
      <c r="I897" s="15" t="e">
        <f t="shared" si="153"/>
        <v>#NUM!</v>
      </c>
      <c r="J897" s="15" t="e">
        <f t="shared" si="146"/>
        <v>#NUM!</v>
      </c>
      <c r="K897" s="15" t="e">
        <f t="shared" si="147"/>
        <v>#NUM!</v>
      </c>
      <c r="L897" s="52" t="e">
        <f t="shared" si="148"/>
        <v>#NUM!</v>
      </c>
    </row>
    <row r="898" spans="1:12" ht="12.75">
      <c r="A898" s="33">
        <v>8.839999999999856</v>
      </c>
      <c r="B898" s="40" t="e">
        <f t="shared" si="149"/>
        <v>#NUM!</v>
      </c>
      <c r="C898" s="51" t="e">
        <f t="shared" si="150"/>
        <v>#NUM!</v>
      </c>
      <c r="D898" s="51" t="e">
        <f t="shared" si="151"/>
        <v>#NUM!</v>
      </c>
      <c r="E898" s="33">
        <f t="shared" si="152"/>
        <v>0.7269999999999751</v>
      </c>
      <c r="F898" s="52" t="e">
        <f t="shared" si="143"/>
        <v>#NUM!</v>
      </c>
      <c r="G898" s="52" t="e">
        <f t="shared" si="144"/>
        <v>#NUM!</v>
      </c>
      <c r="H898" s="51" t="e">
        <f t="shared" si="145"/>
        <v>#NUM!</v>
      </c>
      <c r="I898" s="15" t="e">
        <f t="shared" si="153"/>
        <v>#NUM!</v>
      </c>
      <c r="J898" s="15" t="e">
        <f t="shared" si="146"/>
        <v>#NUM!</v>
      </c>
      <c r="K898" s="15" t="e">
        <f t="shared" si="147"/>
        <v>#NUM!</v>
      </c>
      <c r="L898" s="52" t="e">
        <f t="shared" si="148"/>
        <v>#NUM!</v>
      </c>
    </row>
    <row r="899" spans="1:12" ht="12.75">
      <c r="A899" s="33">
        <v>8.849999999999856</v>
      </c>
      <c r="B899" s="40" t="e">
        <f t="shared" si="149"/>
        <v>#NUM!</v>
      </c>
      <c r="C899" s="51" t="e">
        <f t="shared" si="150"/>
        <v>#NUM!</v>
      </c>
      <c r="D899" s="51" t="e">
        <f t="shared" si="151"/>
        <v>#NUM!</v>
      </c>
      <c r="E899" s="33">
        <f t="shared" si="152"/>
        <v>0.727499999999975</v>
      </c>
      <c r="F899" s="52" t="e">
        <f t="shared" si="143"/>
        <v>#NUM!</v>
      </c>
      <c r="G899" s="52" t="e">
        <f t="shared" si="144"/>
        <v>#NUM!</v>
      </c>
      <c r="H899" s="51" t="e">
        <f t="shared" si="145"/>
        <v>#NUM!</v>
      </c>
      <c r="I899" s="15" t="e">
        <f t="shared" si="153"/>
        <v>#NUM!</v>
      </c>
      <c r="J899" s="15" t="e">
        <f t="shared" si="146"/>
        <v>#NUM!</v>
      </c>
      <c r="K899" s="15" t="e">
        <f t="shared" si="147"/>
        <v>#NUM!</v>
      </c>
      <c r="L899" s="52" t="e">
        <f t="shared" si="148"/>
        <v>#NUM!</v>
      </c>
    </row>
    <row r="900" spans="1:12" ht="12.75">
      <c r="A900" s="33">
        <v>8.859999999999856</v>
      </c>
      <c r="B900" s="40" t="e">
        <f t="shared" si="149"/>
        <v>#NUM!</v>
      </c>
      <c r="C900" s="51" t="e">
        <f t="shared" si="150"/>
        <v>#NUM!</v>
      </c>
      <c r="D900" s="51" t="e">
        <f t="shared" si="151"/>
        <v>#NUM!</v>
      </c>
      <c r="E900" s="33">
        <f t="shared" si="152"/>
        <v>0.727999999999975</v>
      </c>
      <c r="F900" s="52" t="e">
        <f t="shared" si="143"/>
        <v>#NUM!</v>
      </c>
      <c r="G900" s="52" t="e">
        <f t="shared" si="144"/>
        <v>#NUM!</v>
      </c>
      <c r="H900" s="51" t="e">
        <f t="shared" si="145"/>
        <v>#NUM!</v>
      </c>
      <c r="I900" s="15" t="e">
        <f t="shared" si="153"/>
        <v>#NUM!</v>
      </c>
      <c r="J900" s="15" t="e">
        <f t="shared" si="146"/>
        <v>#NUM!</v>
      </c>
      <c r="K900" s="15" t="e">
        <f t="shared" si="147"/>
        <v>#NUM!</v>
      </c>
      <c r="L900" s="52" t="e">
        <f t="shared" si="148"/>
        <v>#NUM!</v>
      </c>
    </row>
    <row r="901" spans="1:12" ht="12.75">
      <c r="A901" s="33">
        <v>8.869999999999855</v>
      </c>
      <c r="B901" s="40" t="e">
        <f t="shared" si="149"/>
        <v>#NUM!</v>
      </c>
      <c r="C901" s="51" t="e">
        <f t="shared" si="150"/>
        <v>#NUM!</v>
      </c>
      <c r="D901" s="51" t="e">
        <f t="shared" si="151"/>
        <v>#NUM!</v>
      </c>
      <c r="E901" s="33">
        <f t="shared" si="152"/>
        <v>0.728499999999975</v>
      </c>
      <c r="F901" s="52" t="e">
        <f t="shared" si="143"/>
        <v>#NUM!</v>
      </c>
      <c r="G901" s="52" t="e">
        <f t="shared" si="144"/>
        <v>#NUM!</v>
      </c>
      <c r="H901" s="51" t="e">
        <f t="shared" si="145"/>
        <v>#NUM!</v>
      </c>
      <c r="I901" s="15" t="e">
        <f t="shared" si="153"/>
        <v>#NUM!</v>
      </c>
      <c r="J901" s="15" t="e">
        <f t="shared" si="146"/>
        <v>#NUM!</v>
      </c>
      <c r="K901" s="15" t="e">
        <f t="shared" si="147"/>
        <v>#NUM!</v>
      </c>
      <c r="L901" s="52" t="e">
        <f t="shared" si="148"/>
        <v>#NUM!</v>
      </c>
    </row>
    <row r="902" spans="1:12" ht="12.75">
      <c r="A902" s="33">
        <v>8.879999999999855</v>
      </c>
      <c r="B902" s="40" t="e">
        <f t="shared" si="149"/>
        <v>#NUM!</v>
      </c>
      <c r="C902" s="51" t="e">
        <f t="shared" si="150"/>
        <v>#NUM!</v>
      </c>
      <c r="D902" s="51" t="e">
        <f t="shared" si="151"/>
        <v>#NUM!</v>
      </c>
      <c r="E902" s="33">
        <f t="shared" si="152"/>
        <v>0.7289999999999749</v>
      </c>
      <c r="F902" s="52" t="e">
        <f t="shared" si="143"/>
        <v>#NUM!</v>
      </c>
      <c r="G902" s="52" t="e">
        <f t="shared" si="144"/>
        <v>#NUM!</v>
      </c>
      <c r="H902" s="51" t="e">
        <f t="shared" si="145"/>
        <v>#NUM!</v>
      </c>
      <c r="I902" s="15" t="e">
        <f t="shared" si="153"/>
        <v>#NUM!</v>
      </c>
      <c r="J902" s="15" t="e">
        <f t="shared" si="146"/>
        <v>#NUM!</v>
      </c>
      <c r="K902" s="15" t="e">
        <f t="shared" si="147"/>
        <v>#NUM!</v>
      </c>
      <c r="L902" s="52" t="e">
        <f t="shared" si="148"/>
        <v>#NUM!</v>
      </c>
    </row>
    <row r="903" spans="1:12" ht="12.75">
      <c r="A903" s="33">
        <v>8.889999999999855</v>
      </c>
      <c r="B903" s="40" t="e">
        <f t="shared" si="149"/>
        <v>#NUM!</v>
      </c>
      <c r="C903" s="51" t="e">
        <f t="shared" si="150"/>
        <v>#NUM!</v>
      </c>
      <c r="D903" s="51" t="e">
        <f t="shared" si="151"/>
        <v>#NUM!</v>
      </c>
      <c r="E903" s="33">
        <f t="shared" si="152"/>
        <v>0.7294999999999748</v>
      </c>
      <c r="F903" s="52" t="e">
        <f t="shared" si="143"/>
        <v>#NUM!</v>
      </c>
      <c r="G903" s="52" t="e">
        <f t="shared" si="144"/>
        <v>#NUM!</v>
      </c>
      <c r="H903" s="51" t="e">
        <f t="shared" si="145"/>
        <v>#NUM!</v>
      </c>
      <c r="I903" s="15" t="e">
        <f t="shared" si="153"/>
        <v>#NUM!</v>
      </c>
      <c r="J903" s="15" t="e">
        <f t="shared" si="146"/>
        <v>#NUM!</v>
      </c>
      <c r="K903" s="15" t="e">
        <f t="shared" si="147"/>
        <v>#NUM!</v>
      </c>
      <c r="L903" s="52" t="e">
        <f t="shared" si="148"/>
        <v>#NUM!</v>
      </c>
    </row>
    <row r="904" spans="1:12" ht="12.75">
      <c r="A904" s="33">
        <v>8.899999999999855</v>
      </c>
      <c r="B904" s="40" t="e">
        <f t="shared" si="149"/>
        <v>#NUM!</v>
      </c>
      <c r="C904" s="51" t="e">
        <f t="shared" si="150"/>
        <v>#NUM!</v>
      </c>
      <c r="D904" s="51" t="e">
        <f t="shared" si="151"/>
        <v>#NUM!</v>
      </c>
      <c r="E904" s="33">
        <f t="shared" si="152"/>
        <v>0.7299999999999748</v>
      </c>
      <c r="F904" s="52" t="e">
        <f t="shared" si="143"/>
        <v>#NUM!</v>
      </c>
      <c r="G904" s="52" t="e">
        <f t="shared" si="144"/>
        <v>#NUM!</v>
      </c>
      <c r="H904" s="51" t="e">
        <f t="shared" si="145"/>
        <v>#NUM!</v>
      </c>
      <c r="I904" s="15" t="e">
        <f t="shared" si="153"/>
        <v>#NUM!</v>
      </c>
      <c r="J904" s="15" t="e">
        <f t="shared" si="146"/>
        <v>#NUM!</v>
      </c>
      <c r="K904" s="15" t="e">
        <f t="shared" si="147"/>
        <v>#NUM!</v>
      </c>
      <c r="L904" s="52" t="e">
        <f t="shared" si="148"/>
        <v>#NUM!</v>
      </c>
    </row>
    <row r="905" spans="1:12" ht="12.75">
      <c r="A905" s="33">
        <v>8.909999999999854</v>
      </c>
      <c r="B905" s="40" t="e">
        <f t="shared" si="149"/>
        <v>#NUM!</v>
      </c>
      <c r="C905" s="51" t="e">
        <f t="shared" si="150"/>
        <v>#NUM!</v>
      </c>
      <c r="D905" s="51" t="e">
        <f t="shared" si="151"/>
        <v>#NUM!</v>
      </c>
      <c r="E905" s="33">
        <f t="shared" si="152"/>
        <v>0.7304999999999747</v>
      </c>
      <c r="F905" s="52" t="e">
        <f t="shared" si="143"/>
        <v>#NUM!</v>
      </c>
      <c r="G905" s="52" t="e">
        <f t="shared" si="144"/>
        <v>#NUM!</v>
      </c>
      <c r="H905" s="51" t="e">
        <f t="shared" si="145"/>
        <v>#NUM!</v>
      </c>
      <c r="I905" s="15" t="e">
        <f t="shared" si="153"/>
        <v>#NUM!</v>
      </c>
      <c r="J905" s="15" t="e">
        <f t="shared" si="146"/>
        <v>#NUM!</v>
      </c>
      <c r="K905" s="15" t="e">
        <f t="shared" si="147"/>
        <v>#NUM!</v>
      </c>
      <c r="L905" s="52" t="e">
        <f t="shared" si="148"/>
        <v>#NUM!</v>
      </c>
    </row>
    <row r="906" spans="1:12" ht="12.75">
      <c r="A906" s="33">
        <v>8.919999999999854</v>
      </c>
      <c r="B906" s="40" t="e">
        <f t="shared" si="149"/>
        <v>#NUM!</v>
      </c>
      <c r="C906" s="51" t="e">
        <f t="shared" si="150"/>
        <v>#NUM!</v>
      </c>
      <c r="D906" s="51" t="e">
        <f t="shared" si="151"/>
        <v>#NUM!</v>
      </c>
      <c r="E906" s="33">
        <f t="shared" si="152"/>
        <v>0.7309999999999747</v>
      </c>
      <c r="F906" s="52" t="e">
        <f t="shared" si="143"/>
        <v>#NUM!</v>
      </c>
      <c r="G906" s="52" t="e">
        <f t="shared" si="144"/>
        <v>#NUM!</v>
      </c>
      <c r="H906" s="51" t="e">
        <f t="shared" si="145"/>
        <v>#NUM!</v>
      </c>
      <c r="I906" s="15" t="e">
        <f t="shared" si="153"/>
        <v>#NUM!</v>
      </c>
      <c r="J906" s="15" t="e">
        <f t="shared" si="146"/>
        <v>#NUM!</v>
      </c>
      <c r="K906" s="15" t="e">
        <f t="shared" si="147"/>
        <v>#NUM!</v>
      </c>
      <c r="L906" s="52" t="e">
        <f t="shared" si="148"/>
        <v>#NUM!</v>
      </c>
    </row>
    <row r="907" spans="1:12" ht="12.75">
      <c r="A907" s="33">
        <v>8.929999999999854</v>
      </c>
      <c r="B907" s="40" t="e">
        <f t="shared" si="149"/>
        <v>#NUM!</v>
      </c>
      <c r="C907" s="51" t="e">
        <f t="shared" si="150"/>
        <v>#NUM!</v>
      </c>
      <c r="D907" s="51" t="e">
        <f t="shared" si="151"/>
        <v>#NUM!</v>
      </c>
      <c r="E907" s="33">
        <f t="shared" si="152"/>
        <v>0.7314999999999746</v>
      </c>
      <c r="F907" s="52" t="e">
        <f t="shared" si="143"/>
        <v>#NUM!</v>
      </c>
      <c r="G907" s="52" t="e">
        <f t="shared" si="144"/>
        <v>#NUM!</v>
      </c>
      <c r="H907" s="51" t="e">
        <f t="shared" si="145"/>
        <v>#NUM!</v>
      </c>
      <c r="I907" s="15" t="e">
        <f t="shared" si="153"/>
        <v>#NUM!</v>
      </c>
      <c r="J907" s="15" t="e">
        <f t="shared" si="146"/>
        <v>#NUM!</v>
      </c>
      <c r="K907" s="15" t="e">
        <f t="shared" si="147"/>
        <v>#NUM!</v>
      </c>
      <c r="L907" s="52" t="e">
        <f t="shared" si="148"/>
        <v>#NUM!</v>
      </c>
    </row>
    <row r="908" spans="1:12" ht="12.75">
      <c r="A908" s="33">
        <v>8.939999999999854</v>
      </c>
      <c r="B908" s="40" t="e">
        <f t="shared" si="149"/>
        <v>#NUM!</v>
      </c>
      <c r="C908" s="51" t="e">
        <f t="shared" si="150"/>
        <v>#NUM!</v>
      </c>
      <c r="D908" s="51" t="e">
        <f t="shared" si="151"/>
        <v>#NUM!</v>
      </c>
      <c r="E908" s="33">
        <f t="shared" si="152"/>
        <v>0.7319999999999746</v>
      </c>
      <c r="F908" s="52" t="e">
        <f t="shared" si="143"/>
        <v>#NUM!</v>
      </c>
      <c r="G908" s="52" t="e">
        <f t="shared" si="144"/>
        <v>#NUM!</v>
      </c>
      <c r="H908" s="51" t="e">
        <f t="shared" si="145"/>
        <v>#NUM!</v>
      </c>
      <c r="I908" s="15" t="e">
        <f t="shared" si="153"/>
        <v>#NUM!</v>
      </c>
      <c r="J908" s="15" t="e">
        <f t="shared" si="146"/>
        <v>#NUM!</v>
      </c>
      <c r="K908" s="15" t="e">
        <f t="shared" si="147"/>
        <v>#NUM!</v>
      </c>
      <c r="L908" s="52" t="e">
        <f t="shared" si="148"/>
        <v>#NUM!</v>
      </c>
    </row>
    <row r="909" spans="1:12" ht="12.75">
      <c r="A909" s="33">
        <v>8.949999999999854</v>
      </c>
      <c r="B909" s="40" t="e">
        <f t="shared" si="149"/>
        <v>#NUM!</v>
      </c>
      <c r="C909" s="51" t="e">
        <f t="shared" si="150"/>
        <v>#NUM!</v>
      </c>
      <c r="D909" s="51" t="e">
        <f t="shared" si="151"/>
        <v>#NUM!</v>
      </c>
      <c r="E909" s="33">
        <f t="shared" si="152"/>
        <v>0.7324999999999745</v>
      </c>
      <c r="F909" s="52" t="e">
        <f t="shared" si="143"/>
        <v>#NUM!</v>
      </c>
      <c r="G909" s="52" t="e">
        <f t="shared" si="144"/>
        <v>#NUM!</v>
      </c>
      <c r="H909" s="51" t="e">
        <f t="shared" si="145"/>
        <v>#NUM!</v>
      </c>
      <c r="I909" s="15" t="e">
        <f t="shared" si="153"/>
        <v>#NUM!</v>
      </c>
      <c r="J909" s="15" t="e">
        <f t="shared" si="146"/>
        <v>#NUM!</v>
      </c>
      <c r="K909" s="15" t="e">
        <f t="shared" si="147"/>
        <v>#NUM!</v>
      </c>
      <c r="L909" s="52" t="e">
        <f t="shared" si="148"/>
        <v>#NUM!</v>
      </c>
    </row>
    <row r="910" spans="1:12" ht="12.75">
      <c r="A910" s="33">
        <v>8.959999999999853</v>
      </c>
      <c r="B910" s="40" t="e">
        <f t="shared" si="149"/>
        <v>#NUM!</v>
      </c>
      <c r="C910" s="51" t="e">
        <f t="shared" si="150"/>
        <v>#NUM!</v>
      </c>
      <c r="D910" s="51" t="e">
        <f t="shared" si="151"/>
        <v>#NUM!</v>
      </c>
      <c r="E910" s="33">
        <f t="shared" si="152"/>
        <v>0.7329999999999744</v>
      </c>
      <c r="F910" s="52" t="e">
        <f aca="true" t="shared" si="154" ref="F910:F973">($H$5*(2*(($H$2/2)^2-(C910/2)^2)+(C910*D910))/(E910/2)^2)</f>
        <v>#NUM!</v>
      </c>
      <c r="G910" s="52" t="e">
        <f aca="true" t="shared" si="155" ref="G910:G973">3.1416*B910*(E910/2)^2</f>
        <v>#NUM!</v>
      </c>
      <c r="H910" s="51" t="e">
        <f aca="true" t="shared" si="156" ref="H910:H973">$D$4*B910^$D$5</f>
        <v>#NUM!</v>
      </c>
      <c r="I910" s="15" t="e">
        <f t="shared" si="153"/>
        <v>#NUM!</v>
      </c>
      <c r="J910" s="15" t="e">
        <f aca="true" t="shared" si="157" ref="J910:J973">I910*4.45</f>
        <v>#NUM!</v>
      </c>
      <c r="K910" s="15" t="e">
        <f aca="true" t="shared" si="158" ref="K910:K973">J910*$H$8</f>
        <v>#NUM!</v>
      </c>
      <c r="L910" s="52" t="e">
        <f aca="true" t="shared" si="159" ref="L910:L973">G910*$H$8</f>
        <v>#NUM!</v>
      </c>
    </row>
    <row r="911" spans="1:12" ht="12.75">
      <c r="A911" s="33">
        <v>8.969999999999853</v>
      </c>
      <c r="B911" s="40" t="e">
        <f aca="true" t="shared" si="160" ref="B911:B974">F911*$D$2*$D$3*H910</f>
        <v>#NUM!</v>
      </c>
      <c r="C911" s="51" t="e">
        <f aca="true" t="shared" si="161" ref="C911:C974">C910+0.01*(2*H910)</f>
        <v>#NUM!</v>
      </c>
      <c r="D911" s="51" t="e">
        <f aca="true" t="shared" si="162" ref="D911:D974">D910-0.01*(2*H910)</f>
        <v>#NUM!</v>
      </c>
      <c r="E911" s="33">
        <f aca="true" t="shared" si="163" ref="E911:E974">E910+(0.01*$H$7)</f>
        <v>0.7334999999999744</v>
      </c>
      <c r="F911" s="52" t="e">
        <f t="shared" si="154"/>
        <v>#NUM!</v>
      </c>
      <c r="G911" s="52" t="e">
        <f t="shared" si="155"/>
        <v>#NUM!</v>
      </c>
      <c r="H911" s="51" t="e">
        <f t="shared" si="156"/>
        <v>#NUM!</v>
      </c>
      <c r="I911" s="15" t="e">
        <f aca="true" t="shared" si="164" ref="I911:I974">G911*0.01+I910</f>
        <v>#NUM!</v>
      </c>
      <c r="J911" s="15" t="e">
        <f t="shared" si="157"/>
        <v>#NUM!</v>
      </c>
      <c r="K911" s="15" t="e">
        <f t="shared" si="158"/>
        <v>#NUM!</v>
      </c>
      <c r="L911" s="52" t="e">
        <f t="shared" si="159"/>
        <v>#NUM!</v>
      </c>
    </row>
    <row r="912" spans="1:12" ht="12.75">
      <c r="A912" s="33">
        <v>8.979999999999853</v>
      </c>
      <c r="B912" s="40" t="e">
        <f t="shared" si="160"/>
        <v>#NUM!</v>
      </c>
      <c r="C912" s="51" t="e">
        <f t="shared" si="161"/>
        <v>#NUM!</v>
      </c>
      <c r="D912" s="51" t="e">
        <f t="shared" si="162"/>
        <v>#NUM!</v>
      </c>
      <c r="E912" s="33">
        <f t="shared" si="163"/>
        <v>0.7339999999999743</v>
      </c>
      <c r="F912" s="52" t="e">
        <f t="shared" si="154"/>
        <v>#NUM!</v>
      </c>
      <c r="G912" s="52" t="e">
        <f t="shared" si="155"/>
        <v>#NUM!</v>
      </c>
      <c r="H912" s="51" t="e">
        <f t="shared" si="156"/>
        <v>#NUM!</v>
      </c>
      <c r="I912" s="15" t="e">
        <f t="shared" si="164"/>
        <v>#NUM!</v>
      </c>
      <c r="J912" s="15" t="e">
        <f t="shared" si="157"/>
        <v>#NUM!</v>
      </c>
      <c r="K912" s="15" t="e">
        <f t="shared" si="158"/>
        <v>#NUM!</v>
      </c>
      <c r="L912" s="52" t="e">
        <f t="shared" si="159"/>
        <v>#NUM!</v>
      </c>
    </row>
    <row r="913" spans="1:12" ht="12.75">
      <c r="A913" s="33">
        <v>8.989999999999853</v>
      </c>
      <c r="B913" s="40" t="e">
        <f t="shared" si="160"/>
        <v>#NUM!</v>
      </c>
      <c r="C913" s="51" t="e">
        <f t="shared" si="161"/>
        <v>#NUM!</v>
      </c>
      <c r="D913" s="51" t="e">
        <f t="shared" si="162"/>
        <v>#NUM!</v>
      </c>
      <c r="E913" s="33">
        <f t="shared" si="163"/>
        <v>0.7344999999999743</v>
      </c>
      <c r="F913" s="52" t="e">
        <f t="shared" si="154"/>
        <v>#NUM!</v>
      </c>
      <c r="G913" s="52" t="e">
        <f t="shared" si="155"/>
        <v>#NUM!</v>
      </c>
      <c r="H913" s="51" t="e">
        <f t="shared" si="156"/>
        <v>#NUM!</v>
      </c>
      <c r="I913" s="15" t="e">
        <f t="shared" si="164"/>
        <v>#NUM!</v>
      </c>
      <c r="J913" s="15" t="e">
        <f t="shared" si="157"/>
        <v>#NUM!</v>
      </c>
      <c r="K913" s="15" t="e">
        <f t="shared" si="158"/>
        <v>#NUM!</v>
      </c>
      <c r="L913" s="52" t="e">
        <f t="shared" si="159"/>
        <v>#NUM!</v>
      </c>
    </row>
    <row r="914" spans="1:12" ht="12.75">
      <c r="A914" s="33">
        <v>8.999999999999853</v>
      </c>
      <c r="B914" s="40" t="e">
        <f t="shared" si="160"/>
        <v>#NUM!</v>
      </c>
      <c r="C914" s="51" t="e">
        <f t="shared" si="161"/>
        <v>#NUM!</v>
      </c>
      <c r="D914" s="51" t="e">
        <f t="shared" si="162"/>
        <v>#NUM!</v>
      </c>
      <c r="E914" s="33">
        <f t="shared" si="163"/>
        <v>0.7349999999999742</v>
      </c>
      <c r="F914" s="52" t="e">
        <f t="shared" si="154"/>
        <v>#NUM!</v>
      </c>
      <c r="G914" s="52" t="e">
        <f t="shared" si="155"/>
        <v>#NUM!</v>
      </c>
      <c r="H914" s="51" t="e">
        <f t="shared" si="156"/>
        <v>#NUM!</v>
      </c>
      <c r="I914" s="15" t="e">
        <f t="shared" si="164"/>
        <v>#NUM!</v>
      </c>
      <c r="J914" s="15" t="e">
        <f t="shared" si="157"/>
        <v>#NUM!</v>
      </c>
      <c r="K914" s="15" t="e">
        <f t="shared" si="158"/>
        <v>#NUM!</v>
      </c>
      <c r="L914" s="52" t="e">
        <f t="shared" si="159"/>
        <v>#NUM!</v>
      </c>
    </row>
    <row r="915" spans="1:12" ht="12.75">
      <c r="A915" s="33">
        <v>9.009999999999852</v>
      </c>
      <c r="B915" s="40" t="e">
        <f t="shared" si="160"/>
        <v>#NUM!</v>
      </c>
      <c r="C915" s="51" t="e">
        <f t="shared" si="161"/>
        <v>#NUM!</v>
      </c>
      <c r="D915" s="51" t="e">
        <f t="shared" si="162"/>
        <v>#NUM!</v>
      </c>
      <c r="E915" s="33">
        <f t="shared" si="163"/>
        <v>0.7354999999999742</v>
      </c>
      <c r="F915" s="52" t="e">
        <f t="shared" si="154"/>
        <v>#NUM!</v>
      </c>
      <c r="G915" s="52" t="e">
        <f t="shared" si="155"/>
        <v>#NUM!</v>
      </c>
      <c r="H915" s="51" t="e">
        <f t="shared" si="156"/>
        <v>#NUM!</v>
      </c>
      <c r="I915" s="15" t="e">
        <f t="shared" si="164"/>
        <v>#NUM!</v>
      </c>
      <c r="J915" s="15" t="e">
        <f t="shared" si="157"/>
        <v>#NUM!</v>
      </c>
      <c r="K915" s="15" t="e">
        <f t="shared" si="158"/>
        <v>#NUM!</v>
      </c>
      <c r="L915" s="52" t="e">
        <f t="shared" si="159"/>
        <v>#NUM!</v>
      </c>
    </row>
    <row r="916" spans="1:12" ht="12.75">
      <c r="A916" s="33">
        <v>9.019999999999852</v>
      </c>
      <c r="B916" s="40" t="e">
        <f t="shared" si="160"/>
        <v>#NUM!</v>
      </c>
      <c r="C916" s="51" t="e">
        <f t="shared" si="161"/>
        <v>#NUM!</v>
      </c>
      <c r="D916" s="51" t="e">
        <f t="shared" si="162"/>
        <v>#NUM!</v>
      </c>
      <c r="E916" s="33">
        <f t="shared" si="163"/>
        <v>0.7359999999999741</v>
      </c>
      <c r="F916" s="52" t="e">
        <f t="shared" si="154"/>
        <v>#NUM!</v>
      </c>
      <c r="G916" s="52" t="e">
        <f t="shared" si="155"/>
        <v>#NUM!</v>
      </c>
      <c r="H916" s="51" t="e">
        <f t="shared" si="156"/>
        <v>#NUM!</v>
      </c>
      <c r="I916" s="15" t="e">
        <f t="shared" si="164"/>
        <v>#NUM!</v>
      </c>
      <c r="J916" s="15" t="e">
        <f t="shared" si="157"/>
        <v>#NUM!</v>
      </c>
      <c r="K916" s="15" t="e">
        <f t="shared" si="158"/>
        <v>#NUM!</v>
      </c>
      <c r="L916" s="52" t="e">
        <f t="shared" si="159"/>
        <v>#NUM!</v>
      </c>
    </row>
    <row r="917" spans="1:12" ht="12.75">
      <c r="A917" s="33">
        <v>9.029999999999852</v>
      </c>
      <c r="B917" s="40" t="e">
        <f t="shared" si="160"/>
        <v>#NUM!</v>
      </c>
      <c r="C917" s="51" t="e">
        <f t="shared" si="161"/>
        <v>#NUM!</v>
      </c>
      <c r="D917" s="51" t="e">
        <f t="shared" si="162"/>
        <v>#NUM!</v>
      </c>
      <c r="E917" s="33">
        <f t="shared" si="163"/>
        <v>0.7364999999999741</v>
      </c>
      <c r="F917" s="52" t="e">
        <f t="shared" si="154"/>
        <v>#NUM!</v>
      </c>
      <c r="G917" s="52" t="e">
        <f t="shared" si="155"/>
        <v>#NUM!</v>
      </c>
      <c r="H917" s="51" t="e">
        <f t="shared" si="156"/>
        <v>#NUM!</v>
      </c>
      <c r="I917" s="15" t="e">
        <f t="shared" si="164"/>
        <v>#NUM!</v>
      </c>
      <c r="J917" s="15" t="e">
        <f t="shared" si="157"/>
        <v>#NUM!</v>
      </c>
      <c r="K917" s="15" t="e">
        <f t="shared" si="158"/>
        <v>#NUM!</v>
      </c>
      <c r="L917" s="52" t="e">
        <f t="shared" si="159"/>
        <v>#NUM!</v>
      </c>
    </row>
    <row r="918" spans="1:12" ht="12.75">
      <c r="A918" s="33">
        <v>9.039999999999852</v>
      </c>
      <c r="B918" s="40" t="e">
        <f t="shared" si="160"/>
        <v>#NUM!</v>
      </c>
      <c r="C918" s="51" t="e">
        <f t="shared" si="161"/>
        <v>#NUM!</v>
      </c>
      <c r="D918" s="51" t="e">
        <f t="shared" si="162"/>
        <v>#NUM!</v>
      </c>
      <c r="E918" s="33">
        <f t="shared" si="163"/>
        <v>0.736999999999974</v>
      </c>
      <c r="F918" s="52" t="e">
        <f t="shared" si="154"/>
        <v>#NUM!</v>
      </c>
      <c r="G918" s="52" t="e">
        <f t="shared" si="155"/>
        <v>#NUM!</v>
      </c>
      <c r="H918" s="51" t="e">
        <f t="shared" si="156"/>
        <v>#NUM!</v>
      </c>
      <c r="I918" s="15" t="e">
        <f t="shared" si="164"/>
        <v>#NUM!</v>
      </c>
      <c r="J918" s="15" t="e">
        <f t="shared" si="157"/>
        <v>#NUM!</v>
      </c>
      <c r="K918" s="15" t="e">
        <f t="shared" si="158"/>
        <v>#NUM!</v>
      </c>
      <c r="L918" s="52" t="e">
        <f t="shared" si="159"/>
        <v>#NUM!</v>
      </c>
    </row>
    <row r="919" spans="1:12" ht="12.75">
      <c r="A919" s="33">
        <v>9.049999999999851</v>
      </c>
      <c r="B919" s="40" t="e">
        <f t="shared" si="160"/>
        <v>#NUM!</v>
      </c>
      <c r="C919" s="51" t="e">
        <f t="shared" si="161"/>
        <v>#NUM!</v>
      </c>
      <c r="D919" s="51" t="e">
        <f t="shared" si="162"/>
        <v>#NUM!</v>
      </c>
      <c r="E919" s="33">
        <f t="shared" si="163"/>
        <v>0.737499999999974</v>
      </c>
      <c r="F919" s="52" t="e">
        <f t="shared" si="154"/>
        <v>#NUM!</v>
      </c>
      <c r="G919" s="52" t="e">
        <f t="shared" si="155"/>
        <v>#NUM!</v>
      </c>
      <c r="H919" s="51" t="e">
        <f t="shared" si="156"/>
        <v>#NUM!</v>
      </c>
      <c r="I919" s="15" t="e">
        <f t="shared" si="164"/>
        <v>#NUM!</v>
      </c>
      <c r="J919" s="15" t="e">
        <f t="shared" si="157"/>
        <v>#NUM!</v>
      </c>
      <c r="K919" s="15" t="e">
        <f t="shared" si="158"/>
        <v>#NUM!</v>
      </c>
      <c r="L919" s="52" t="e">
        <f t="shared" si="159"/>
        <v>#NUM!</v>
      </c>
    </row>
    <row r="920" spans="1:12" ht="12.75">
      <c r="A920" s="33">
        <v>9.059999999999851</v>
      </c>
      <c r="B920" s="40" t="e">
        <f t="shared" si="160"/>
        <v>#NUM!</v>
      </c>
      <c r="C920" s="51" t="e">
        <f t="shared" si="161"/>
        <v>#NUM!</v>
      </c>
      <c r="D920" s="51" t="e">
        <f t="shared" si="162"/>
        <v>#NUM!</v>
      </c>
      <c r="E920" s="33">
        <f t="shared" si="163"/>
        <v>0.7379999999999739</v>
      </c>
      <c r="F920" s="52" t="e">
        <f t="shared" si="154"/>
        <v>#NUM!</v>
      </c>
      <c r="G920" s="52" t="e">
        <f t="shared" si="155"/>
        <v>#NUM!</v>
      </c>
      <c r="H920" s="51" t="e">
        <f t="shared" si="156"/>
        <v>#NUM!</v>
      </c>
      <c r="I920" s="15" t="e">
        <f t="shared" si="164"/>
        <v>#NUM!</v>
      </c>
      <c r="J920" s="15" t="e">
        <f t="shared" si="157"/>
        <v>#NUM!</v>
      </c>
      <c r="K920" s="15" t="e">
        <f t="shared" si="158"/>
        <v>#NUM!</v>
      </c>
      <c r="L920" s="52" t="e">
        <f t="shared" si="159"/>
        <v>#NUM!</v>
      </c>
    </row>
    <row r="921" spans="1:12" ht="12.75">
      <c r="A921" s="33">
        <v>9.069999999999851</v>
      </c>
      <c r="B921" s="40" t="e">
        <f t="shared" si="160"/>
        <v>#NUM!</v>
      </c>
      <c r="C921" s="51" t="e">
        <f t="shared" si="161"/>
        <v>#NUM!</v>
      </c>
      <c r="D921" s="51" t="e">
        <f t="shared" si="162"/>
        <v>#NUM!</v>
      </c>
      <c r="E921" s="33">
        <f t="shared" si="163"/>
        <v>0.7384999999999738</v>
      </c>
      <c r="F921" s="52" t="e">
        <f t="shared" si="154"/>
        <v>#NUM!</v>
      </c>
      <c r="G921" s="52" t="e">
        <f t="shared" si="155"/>
        <v>#NUM!</v>
      </c>
      <c r="H921" s="51" t="e">
        <f t="shared" si="156"/>
        <v>#NUM!</v>
      </c>
      <c r="I921" s="15" t="e">
        <f t="shared" si="164"/>
        <v>#NUM!</v>
      </c>
      <c r="J921" s="15" t="e">
        <f t="shared" si="157"/>
        <v>#NUM!</v>
      </c>
      <c r="K921" s="15" t="e">
        <f t="shared" si="158"/>
        <v>#NUM!</v>
      </c>
      <c r="L921" s="52" t="e">
        <f t="shared" si="159"/>
        <v>#NUM!</v>
      </c>
    </row>
    <row r="922" spans="1:12" ht="12.75">
      <c r="A922" s="33">
        <v>9.07999999999985</v>
      </c>
      <c r="B922" s="40" t="e">
        <f t="shared" si="160"/>
        <v>#NUM!</v>
      </c>
      <c r="C922" s="51" t="e">
        <f t="shared" si="161"/>
        <v>#NUM!</v>
      </c>
      <c r="D922" s="51" t="e">
        <f t="shared" si="162"/>
        <v>#NUM!</v>
      </c>
      <c r="E922" s="33">
        <f t="shared" si="163"/>
        <v>0.7389999999999738</v>
      </c>
      <c r="F922" s="52" t="e">
        <f t="shared" si="154"/>
        <v>#NUM!</v>
      </c>
      <c r="G922" s="52" t="e">
        <f t="shared" si="155"/>
        <v>#NUM!</v>
      </c>
      <c r="H922" s="51" t="e">
        <f t="shared" si="156"/>
        <v>#NUM!</v>
      </c>
      <c r="I922" s="15" t="e">
        <f t="shared" si="164"/>
        <v>#NUM!</v>
      </c>
      <c r="J922" s="15" t="e">
        <f t="shared" si="157"/>
        <v>#NUM!</v>
      </c>
      <c r="K922" s="15" t="e">
        <f t="shared" si="158"/>
        <v>#NUM!</v>
      </c>
      <c r="L922" s="52" t="e">
        <f t="shared" si="159"/>
        <v>#NUM!</v>
      </c>
    </row>
    <row r="923" spans="1:12" ht="12.75">
      <c r="A923" s="33">
        <v>9.08999999999985</v>
      </c>
      <c r="B923" s="40" t="e">
        <f t="shared" si="160"/>
        <v>#NUM!</v>
      </c>
      <c r="C923" s="51" t="e">
        <f t="shared" si="161"/>
        <v>#NUM!</v>
      </c>
      <c r="D923" s="51" t="e">
        <f t="shared" si="162"/>
        <v>#NUM!</v>
      </c>
      <c r="E923" s="33">
        <f t="shared" si="163"/>
        <v>0.7394999999999737</v>
      </c>
      <c r="F923" s="52" t="e">
        <f t="shared" si="154"/>
        <v>#NUM!</v>
      </c>
      <c r="G923" s="52" t="e">
        <f t="shared" si="155"/>
        <v>#NUM!</v>
      </c>
      <c r="H923" s="51" t="e">
        <f t="shared" si="156"/>
        <v>#NUM!</v>
      </c>
      <c r="I923" s="15" t="e">
        <f t="shared" si="164"/>
        <v>#NUM!</v>
      </c>
      <c r="J923" s="15" t="e">
        <f t="shared" si="157"/>
        <v>#NUM!</v>
      </c>
      <c r="K923" s="15" t="e">
        <f t="shared" si="158"/>
        <v>#NUM!</v>
      </c>
      <c r="L923" s="52" t="e">
        <f t="shared" si="159"/>
        <v>#NUM!</v>
      </c>
    </row>
    <row r="924" spans="1:12" ht="12.75">
      <c r="A924" s="33">
        <v>9.09999999999985</v>
      </c>
      <c r="B924" s="40" t="e">
        <f t="shared" si="160"/>
        <v>#NUM!</v>
      </c>
      <c r="C924" s="51" t="e">
        <f t="shared" si="161"/>
        <v>#NUM!</v>
      </c>
      <c r="D924" s="51" t="e">
        <f t="shared" si="162"/>
        <v>#NUM!</v>
      </c>
      <c r="E924" s="33">
        <f t="shared" si="163"/>
        <v>0.7399999999999737</v>
      </c>
      <c r="F924" s="52" t="e">
        <f t="shared" si="154"/>
        <v>#NUM!</v>
      </c>
      <c r="G924" s="52" t="e">
        <f t="shared" si="155"/>
        <v>#NUM!</v>
      </c>
      <c r="H924" s="51" t="e">
        <f t="shared" si="156"/>
        <v>#NUM!</v>
      </c>
      <c r="I924" s="15" t="e">
        <f t="shared" si="164"/>
        <v>#NUM!</v>
      </c>
      <c r="J924" s="15" t="e">
        <f t="shared" si="157"/>
        <v>#NUM!</v>
      </c>
      <c r="K924" s="15" t="e">
        <f t="shared" si="158"/>
        <v>#NUM!</v>
      </c>
      <c r="L924" s="52" t="e">
        <f t="shared" si="159"/>
        <v>#NUM!</v>
      </c>
    </row>
    <row r="925" spans="1:12" ht="12.75">
      <c r="A925" s="33">
        <v>9.10999999999985</v>
      </c>
      <c r="B925" s="40" t="e">
        <f t="shared" si="160"/>
        <v>#NUM!</v>
      </c>
      <c r="C925" s="51" t="e">
        <f t="shared" si="161"/>
        <v>#NUM!</v>
      </c>
      <c r="D925" s="51" t="e">
        <f t="shared" si="162"/>
        <v>#NUM!</v>
      </c>
      <c r="E925" s="33">
        <f t="shared" si="163"/>
        <v>0.7404999999999736</v>
      </c>
      <c r="F925" s="52" t="e">
        <f t="shared" si="154"/>
        <v>#NUM!</v>
      </c>
      <c r="G925" s="52" t="e">
        <f t="shared" si="155"/>
        <v>#NUM!</v>
      </c>
      <c r="H925" s="51" t="e">
        <f t="shared" si="156"/>
        <v>#NUM!</v>
      </c>
      <c r="I925" s="15" t="e">
        <f t="shared" si="164"/>
        <v>#NUM!</v>
      </c>
      <c r="J925" s="15" t="e">
        <f t="shared" si="157"/>
        <v>#NUM!</v>
      </c>
      <c r="K925" s="15" t="e">
        <f t="shared" si="158"/>
        <v>#NUM!</v>
      </c>
      <c r="L925" s="52" t="e">
        <f t="shared" si="159"/>
        <v>#NUM!</v>
      </c>
    </row>
    <row r="926" spans="1:12" ht="12.75">
      <c r="A926" s="33">
        <v>9.11999999999985</v>
      </c>
      <c r="B926" s="40" t="e">
        <f t="shared" si="160"/>
        <v>#NUM!</v>
      </c>
      <c r="C926" s="51" t="e">
        <f t="shared" si="161"/>
        <v>#NUM!</v>
      </c>
      <c r="D926" s="51" t="e">
        <f t="shared" si="162"/>
        <v>#NUM!</v>
      </c>
      <c r="E926" s="33">
        <f t="shared" si="163"/>
        <v>0.7409999999999736</v>
      </c>
      <c r="F926" s="52" t="e">
        <f t="shared" si="154"/>
        <v>#NUM!</v>
      </c>
      <c r="G926" s="52" t="e">
        <f t="shared" si="155"/>
        <v>#NUM!</v>
      </c>
      <c r="H926" s="51" t="e">
        <f t="shared" si="156"/>
        <v>#NUM!</v>
      </c>
      <c r="I926" s="15" t="e">
        <f t="shared" si="164"/>
        <v>#NUM!</v>
      </c>
      <c r="J926" s="15" t="e">
        <f t="shared" si="157"/>
        <v>#NUM!</v>
      </c>
      <c r="K926" s="15" t="e">
        <f t="shared" si="158"/>
        <v>#NUM!</v>
      </c>
      <c r="L926" s="52" t="e">
        <f t="shared" si="159"/>
        <v>#NUM!</v>
      </c>
    </row>
    <row r="927" spans="1:12" ht="12.75">
      <c r="A927" s="33">
        <v>9.12999999999985</v>
      </c>
      <c r="B927" s="40" t="e">
        <f t="shared" si="160"/>
        <v>#NUM!</v>
      </c>
      <c r="C927" s="51" t="e">
        <f t="shared" si="161"/>
        <v>#NUM!</v>
      </c>
      <c r="D927" s="51" t="e">
        <f t="shared" si="162"/>
        <v>#NUM!</v>
      </c>
      <c r="E927" s="33">
        <f t="shared" si="163"/>
        <v>0.7414999999999735</v>
      </c>
      <c r="F927" s="52" t="e">
        <f t="shared" si="154"/>
        <v>#NUM!</v>
      </c>
      <c r="G927" s="52" t="e">
        <f t="shared" si="155"/>
        <v>#NUM!</v>
      </c>
      <c r="H927" s="51" t="e">
        <f t="shared" si="156"/>
        <v>#NUM!</v>
      </c>
      <c r="I927" s="15" t="e">
        <f t="shared" si="164"/>
        <v>#NUM!</v>
      </c>
      <c r="J927" s="15" t="e">
        <f t="shared" si="157"/>
        <v>#NUM!</v>
      </c>
      <c r="K927" s="15" t="e">
        <f t="shared" si="158"/>
        <v>#NUM!</v>
      </c>
      <c r="L927" s="52" t="e">
        <f t="shared" si="159"/>
        <v>#NUM!</v>
      </c>
    </row>
    <row r="928" spans="1:12" ht="12.75">
      <c r="A928" s="33">
        <v>9.13999999999985</v>
      </c>
      <c r="B928" s="40" t="e">
        <f t="shared" si="160"/>
        <v>#NUM!</v>
      </c>
      <c r="C928" s="51" t="e">
        <f t="shared" si="161"/>
        <v>#NUM!</v>
      </c>
      <c r="D928" s="51" t="e">
        <f t="shared" si="162"/>
        <v>#NUM!</v>
      </c>
      <c r="E928" s="33">
        <f t="shared" si="163"/>
        <v>0.7419999999999735</v>
      </c>
      <c r="F928" s="52" t="e">
        <f t="shared" si="154"/>
        <v>#NUM!</v>
      </c>
      <c r="G928" s="52" t="e">
        <f t="shared" si="155"/>
        <v>#NUM!</v>
      </c>
      <c r="H928" s="51" t="e">
        <f t="shared" si="156"/>
        <v>#NUM!</v>
      </c>
      <c r="I928" s="15" t="e">
        <f t="shared" si="164"/>
        <v>#NUM!</v>
      </c>
      <c r="J928" s="15" t="e">
        <f t="shared" si="157"/>
        <v>#NUM!</v>
      </c>
      <c r="K928" s="15" t="e">
        <f t="shared" si="158"/>
        <v>#NUM!</v>
      </c>
      <c r="L928" s="52" t="e">
        <f t="shared" si="159"/>
        <v>#NUM!</v>
      </c>
    </row>
    <row r="929" spans="1:12" ht="12.75">
      <c r="A929" s="33">
        <v>9.14999999999985</v>
      </c>
      <c r="B929" s="40" t="e">
        <f t="shared" si="160"/>
        <v>#NUM!</v>
      </c>
      <c r="C929" s="51" t="e">
        <f t="shared" si="161"/>
        <v>#NUM!</v>
      </c>
      <c r="D929" s="51" t="e">
        <f t="shared" si="162"/>
        <v>#NUM!</v>
      </c>
      <c r="E929" s="33">
        <f t="shared" si="163"/>
        <v>0.7424999999999734</v>
      </c>
      <c r="F929" s="52" t="e">
        <f t="shared" si="154"/>
        <v>#NUM!</v>
      </c>
      <c r="G929" s="52" t="e">
        <f t="shared" si="155"/>
        <v>#NUM!</v>
      </c>
      <c r="H929" s="51" t="e">
        <f t="shared" si="156"/>
        <v>#NUM!</v>
      </c>
      <c r="I929" s="15" t="e">
        <f t="shared" si="164"/>
        <v>#NUM!</v>
      </c>
      <c r="J929" s="15" t="e">
        <f t="shared" si="157"/>
        <v>#NUM!</v>
      </c>
      <c r="K929" s="15" t="e">
        <f t="shared" si="158"/>
        <v>#NUM!</v>
      </c>
      <c r="L929" s="52" t="e">
        <f t="shared" si="159"/>
        <v>#NUM!</v>
      </c>
    </row>
    <row r="930" spans="1:12" ht="12.75">
      <c r="A930" s="33">
        <v>9.15999999999985</v>
      </c>
      <c r="B930" s="40" t="e">
        <f t="shared" si="160"/>
        <v>#NUM!</v>
      </c>
      <c r="C930" s="51" t="e">
        <f t="shared" si="161"/>
        <v>#NUM!</v>
      </c>
      <c r="D930" s="51" t="e">
        <f t="shared" si="162"/>
        <v>#NUM!</v>
      </c>
      <c r="E930" s="33">
        <f t="shared" si="163"/>
        <v>0.7429999999999733</v>
      </c>
      <c r="F930" s="52" t="e">
        <f t="shared" si="154"/>
        <v>#NUM!</v>
      </c>
      <c r="G930" s="52" t="e">
        <f t="shared" si="155"/>
        <v>#NUM!</v>
      </c>
      <c r="H930" s="51" t="e">
        <f t="shared" si="156"/>
        <v>#NUM!</v>
      </c>
      <c r="I930" s="15" t="e">
        <f t="shared" si="164"/>
        <v>#NUM!</v>
      </c>
      <c r="J930" s="15" t="e">
        <f t="shared" si="157"/>
        <v>#NUM!</v>
      </c>
      <c r="K930" s="15" t="e">
        <f t="shared" si="158"/>
        <v>#NUM!</v>
      </c>
      <c r="L930" s="52" t="e">
        <f t="shared" si="159"/>
        <v>#NUM!</v>
      </c>
    </row>
    <row r="931" spans="1:12" ht="12.75">
      <c r="A931" s="33">
        <v>9.169999999999849</v>
      </c>
      <c r="B931" s="40" t="e">
        <f t="shared" si="160"/>
        <v>#NUM!</v>
      </c>
      <c r="C931" s="51" t="e">
        <f t="shared" si="161"/>
        <v>#NUM!</v>
      </c>
      <c r="D931" s="51" t="e">
        <f t="shared" si="162"/>
        <v>#NUM!</v>
      </c>
      <c r="E931" s="33">
        <f t="shared" si="163"/>
        <v>0.7434999999999733</v>
      </c>
      <c r="F931" s="52" t="e">
        <f t="shared" si="154"/>
        <v>#NUM!</v>
      </c>
      <c r="G931" s="52" t="e">
        <f t="shared" si="155"/>
        <v>#NUM!</v>
      </c>
      <c r="H931" s="51" t="e">
        <f t="shared" si="156"/>
        <v>#NUM!</v>
      </c>
      <c r="I931" s="15" t="e">
        <f t="shared" si="164"/>
        <v>#NUM!</v>
      </c>
      <c r="J931" s="15" t="e">
        <f t="shared" si="157"/>
        <v>#NUM!</v>
      </c>
      <c r="K931" s="15" t="e">
        <f t="shared" si="158"/>
        <v>#NUM!</v>
      </c>
      <c r="L931" s="52" t="e">
        <f t="shared" si="159"/>
        <v>#NUM!</v>
      </c>
    </row>
    <row r="932" spans="1:12" ht="12.75">
      <c r="A932" s="33">
        <v>9.179999999999849</v>
      </c>
      <c r="B932" s="40" t="e">
        <f t="shared" si="160"/>
        <v>#NUM!</v>
      </c>
      <c r="C932" s="51" t="e">
        <f t="shared" si="161"/>
        <v>#NUM!</v>
      </c>
      <c r="D932" s="51" t="e">
        <f t="shared" si="162"/>
        <v>#NUM!</v>
      </c>
      <c r="E932" s="33">
        <f t="shared" si="163"/>
        <v>0.7439999999999732</v>
      </c>
      <c r="F932" s="52" t="e">
        <f t="shared" si="154"/>
        <v>#NUM!</v>
      </c>
      <c r="G932" s="52" t="e">
        <f t="shared" si="155"/>
        <v>#NUM!</v>
      </c>
      <c r="H932" s="51" t="e">
        <f t="shared" si="156"/>
        <v>#NUM!</v>
      </c>
      <c r="I932" s="15" t="e">
        <f t="shared" si="164"/>
        <v>#NUM!</v>
      </c>
      <c r="J932" s="15" t="e">
        <f t="shared" si="157"/>
        <v>#NUM!</v>
      </c>
      <c r="K932" s="15" t="e">
        <f t="shared" si="158"/>
        <v>#NUM!</v>
      </c>
      <c r="L932" s="52" t="e">
        <f t="shared" si="159"/>
        <v>#NUM!</v>
      </c>
    </row>
    <row r="933" spans="1:12" ht="12.75">
      <c r="A933" s="33">
        <v>9.189999999999849</v>
      </c>
      <c r="B933" s="40" t="e">
        <f t="shared" si="160"/>
        <v>#NUM!</v>
      </c>
      <c r="C933" s="51" t="e">
        <f t="shared" si="161"/>
        <v>#NUM!</v>
      </c>
      <c r="D933" s="51" t="e">
        <f t="shared" si="162"/>
        <v>#NUM!</v>
      </c>
      <c r="E933" s="33">
        <f t="shared" si="163"/>
        <v>0.7444999999999732</v>
      </c>
      <c r="F933" s="52" t="e">
        <f t="shared" si="154"/>
        <v>#NUM!</v>
      </c>
      <c r="G933" s="52" t="e">
        <f t="shared" si="155"/>
        <v>#NUM!</v>
      </c>
      <c r="H933" s="51" t="e">
        <f t="shared" si="156"/>
        <v>#NUM!</v>
      </c>
      <c r="I933" s="15" t="e">
        <f t="shared" si="164"/>
        <v>#NUM!</v>
      </c>
      <c r="J933" s="15" t="e">
        <f t="shared" si="157"/>
        <v>#NUM!</v>
      </c>
      <c r="K933" s="15" t="e">
        <f t="shared" si="158"/>
        <v>#NUM!</v>
      </c>
      <c r="L933" s="52" t="e">
        <f t="shared" si="159"/>
        <v>#NUM!</v>
      </c>
    </row>
    <row r="934" spans="1:12" ht="12.75">
      <c r="A934" s="33">
        <v>9.199999999999848</v>
      </c>
      <c r="B934" s="40" t="e">
        <f t="shared" si="160"/>
        <v>#NUM!</v>
      </c>
      <c r="C934" s="51" t="e">
        <f t="shared" si="161"/>
        <v>#NUM!</v>
      </c>
      <c r="D934" s="51" t="e">
        <f t="shared" si="162"/>
        <v>#NUM!</v>
      </c>
      <c r="E934" s="33">
        <f t="shared" si="163"/>
        <v>0.7449999999999731</v>
      </c>
      <c r="F934" s="52" t="e">
        <f t="shared" si="154"/>
        <v>#NUM!</v>
      </c>
      <c r="G934" s="52" t="e">
        <f t="shared" si="155"/>
        <v>#NUM!</v>
      </c>
      <c r="H934" s="51" t="e">
        <f t="shared" si="156"/>
        <v>#NUM!</v>
      </c>
      <c r="I934" s="15" t="e">
        <f t="shared" si="164"/>
        <v>#NUM!</v>
      </c>
      <c r="J934" s="15" t="e">
        <f t="shared" si="157"/>
        <v>#NUM!</v>
      </c>
      <c r="K934" s="15" t="e">
        <f t="shared" si="158"/>
        <v>#NUM!</v>
      </c>
      <c r="L934" s="52" t="e">
        <f t="shared" si="159"/>
        <v>#NUM!</v>
      </c>
    </row>
    <row r="935" spans="1:12" ht="12.75">
      <c r="A935" s="33">
        <v>9.209999999999848</v>
      </c>
      <c r="B935" s="40" t="e">
        <f t="shared" si="160"/>
        <v>#NUM!</v>
      </c>
      <c r="C935" s="51" t="e">
        <f t="shared" si="161"/>
        <v>#NUM!</v>
      </c>
      <c r="D935" s="51" t="e">
        <f t="shared" si="162"/>
        <v>#NUM!</v>
      </c>
      <c r="E935" s="33">
        <f t="shared" si="163"/>
        <v>0.7454999999999731</v>
      </c>
      <c r="F935" s="52" t="e">
        <f t="shared" si="154"/>
        <v>#NUM!</v>
      </c>
      <c r="G935" s="52" t="e">
        <f t="shared" si="155"/>
        <v>#NUM!</v>
      </c>
      <c r="H935" s="51" t="e">
        <f t="shared" si="156"/>
        <v>#NUM!</v>
      </c>
      <c r="I935" s="15" t="e">
        <f t="shared" si="164"/>
        <v>#NUM!</v>
      </c>
      <c r="J935" s="15" t="e">
        <f t="shared" si="157"/>
        <v>#NUM!</v>
      </c>
      <c r="K935" s="15" t="e">
        <f t="shared" si="158"/>
        <v>#NUM!</v>
      </c>
      <c r="L935" s="52" t="e">
        <f t="shared" si="159"/>
        <v>#NUM!</v>
      </c>
    </row>
    <row r="936" spans="1:12" ht="12.75">
      <c r="A936" s="33">
        <v>9.219999999999848</v>
      </c>
      <c r="B936" s="40" t="e">
        <f t="shared" si="160"/>
        <v>#NUM!</v>
      </c>
      <c r="C936" s="51" t="e">
        <f t="shared" si="161"/>
        <v>#NUM!</v>
      </c>
      <c r="D936" s="51" t="e">
        <f t="shared" si="162"/>
        <v>#NUM!</v>
      </c>
      <c r="E936" s="33">
        <f t="shared" si="163"/>
        <v>0.745999999999973</v>
      </c>
      <c r="F936" s="52" t="e">
        <f t="shared" si="154"/>
        <v>#NUM!</v>
      </c>
      <c r="G936" s="52" t="e">
        <f t="shared" si="155"/>
        <v>#NUM!</v>
      </c>
      <c r="H936" s="51" t="e">
        <f t="shared" si="156"/>
        <v>#NUM!</v>
      </c>
      <c r="I936" s="15" t="e">
        <f t="shared" si="164"/>
        <v>#NUM!</v>
      </c>
      <c r="J936" s="15" t="e">
        <f t="shared" si="157"/>
        <v>#NUM!</v>
      </c>
      <c r="K936" s="15" t="e">
        <f t="shared" si="158"/>
        <v>#NUM!</v>
      </c>
      <c r="L936" s="52" t="e">
        <f t="shared" si="159"/>
        <v>#NUM!</v>
      </c>
    </row>
    <row r="937" spans="1:12" ht="12.75">
      <c r="A937" s="33">
        <v>9.229999999999848</v>
      </c>
      <c r="B937" s="40" t="e">
        <f t="shared" si="160"/>
        <v>#NUM!</v>
      </c>
      <c r="C937" s="51" t="e">
        <f t="shared" si="161"/>
        <v>#NUM!</v>
      </c>
      <c r="D937" s="51" t="e">
        <f t="shared" si="162"/>
        <v>#NUM!</v>
      </c>
      <c r="E937" s="33">
        <f t="shared" si="163"/>
        <v>0.746499999999973</v>
      </c>
      <c r="F937" s="52" t="e">
        <f t="shared" si="154"/>
        <v>#NUM!</v>
      </c>
      <c r="G937" s="52" t="e">
        <f t="shared" si="155"/>
        <v>#NUM!</v>
      </c>
      <c r="H937" s="51" t="e">
        <f t="shared" si="156"/>
        <v>#NUM!</v>
      </c>
      <c r="I937" s="15" t="e">
        <f t="shared" si="164"/>
        <v>#NUM!</v>
      </c>
      <c r="J937" s="15" t="e">
        <f t="shared" si="157"/>
        <v>#NUM!</v>
      </c>
      <c r="K937" s="15" t="e">
        <f t="shared" si="158"/>
        <v>#NUM!</v>
      </c>
      <c r="L937" s="52" t="e">
        <f t="shared" si="159"/>
        <v>#NUM!</v>
      </c>
    </row>
    <row r="938" spans="1:12" ht="12.75">
      <c r="A938" s="33">
        <v>9.239999999999847</v>
      </c>
      <c r="B938" s="40" t="e">
        <f t="shared" si="160"/>
        <v>#NUM!</v>
      </c>
      <c r="C938" s="51" t="e">
        <f t="shared" si="161"/>
        <v>#NUM!</v>
      </c>
      <c r="D938" s="51" t="e">
        <f t="shared" si="162"/>
        <v>#NUM!</v>
      </c>
      <c r="E938" s="33">
        <f t="shared" si="163"/>
        <v>0.7469999999999729</v>
      </c>
      <c r="F938" s="52" t="e">
        <f t="shared" si="154"/>
        <v>#NUM!</v>
      </c>
      <c r="G938" s="52" t="e">
        <f t="shared" si="155"/>
        <v>#NUM!</v>
      </c>
      <c r="H938" s="51" t="e">
        <f t="shared" si="156"/>
        <v>#NUM!</v>
      </c>
      <c r="I938" s="15" t="e">
        <f t="shared" si="164"/>
        <v>#NUM!</v>
      </c>
      <c r="J938" s="15" t="e">
        <f t="shared" si="157"/>
        <v>#NUM!</v>
      </c>
      <c r="K938" s="15" t="e">
        <f t="shared" si="158"/>
        <v>#NUM!</v>
      </c>
      <c r="L938" s="52" t="e">
        <f t="shared" si="159"/>
        <v>#NUM!</v>
      </c>
    </row>
    <row r="939" spans="1:12" ht="12.75">
      <c r="A939" s="33">
        <v>9.249999999999847</v>
      </c>
      <c r="B939" s="40" t="e">
        <f t="shared" si="160"/>
        <v>#NUM!</v>
      </c>
      <c r="C939" s="51" t="e">
        <f t="shared" si="161"/>
        <v>#NUM!</v>
      </c>
      <c r="D939" s="51" t="e">
        <f t="shared" si="162"/>
        <v>#NUM!</v>
      </c>
      <c r="E939" s="33">
        <f t="shared" si="163"/>
        <v>0.7474999999999729</v>
      </c>
      <c r="F939" s="52" t="e">
        <f t="shared" si="154"/>
        <v>#NUM!</v>
      </c>
      <c r="G939" s="52" t="e">
        <f t="shared" si="155"/>
        <v>#NUM!</v>
      </c>
      <c r="H939" s="51" t="e">
        <f t="shared" si="156"/>
        <v>#NUM!</v>
      </c>
      <c r="I939" s="15" t="e">
        <f t="shared" si="164"/>
        <v>#NUM!</v>
      </c>
      <c r="J939" s="15" t="e">
        <f t="shared" si="157"/>
        <v>#NUM!</v>
      </c>
      <c r="K939" s="15" t="e">
        <f t="shared" si="158"/>
        <v>#NUM!</v>
      </c>
      <c r="L939" s="52" t="e">
        <f t="shared" si="159"/>
        <v>#NUM!</v>
      </c>
    </row>
    <row r="940" spans="1:12" ht="12.75">
      <c r="A940" s="33">
        <v>9.259999999999847</v>
      </c>
      <c r="B940" s="40" t="e">
        <f t="shared" si="160"/>
        <v>#NUM!</v>
      </c>
      <c r="C940" s="51" t="e">
        <f t="shared" si="161"/>
        <v>#NUM!</v>
      </c>
      <c r="D940" s="51" t="e">
        <f t="shared" si="162"/>
        <v>#NUM!</v>
      </c>
      <c r="E940" s="33">
        <f t="shared" si="163"/>
        <v>0.7479999999999728</v>
      </c>
      <c r="F940" s="52" t="e">
        <f t="shared" si="154"/>
        <v>#NUM!</v>
      </c>
      <c r="G940" s="52" t="e">
        <f t="shared" si="155"/>
        <v>#NUM!</v>
      </c>
      <c r="H940" s="51" t="e">
        <f t="shared" si="156"/>
        <v>#NUM!</v>
      </c>
      <c r="I940" s="15" t="e">
        <f t="shared" si="164"/>
        <v>#NUM!</v>
      </c>
      <c r="J940" s="15" t="e">
        <f t="shared" si="157"/>
        <v>#NUM!</v>
      </c>
      <c r="K940" s="15" t="e">
        <f t="shared" si="158"/>
        <v>#NUM!</v>
      </c>
      <c r="L940" s="52" t="e">
        <f t="shared" si="159"/>
        <v>#NUM!</v>
      </c>
    </row>
    <row r="941" spans="1:12" ht="12.75">
      <c r="A941" s="33">
        <v>9.269999999999847</v>
      </c>
      <c r="B941" s="40" t="e">
        <f t="shared" si="160"/>
        <v>#NUM!</v>
      </c>
      <c r="C941" s="51" t="e">
        <f t="shared" si="161"/>
        <v>#NUM!</v>
      </c>
      <c r="D941" s="51" t="e">
        <f t="shared" si="162"/>
        <v>#NUM!</v>
      </c>
      <c r="E941" s="33">
        <f t="shared" si="163"/>
        <v>0.7484999999999727</v>
      </c>
      <c r="F941" s="52" t="e">
        <f t="shared" si="154"/>
        <v>#NUM!</v>
      </c>
      <c r="G941" s="52" t="e">
        <f t="shared" si="155"/>
        <v>#NUM!</v>
      </c>
      <c r="H941" s="51" t="e">
        <f t="shared" si="156"/>
        <v>#NUM!</v>
      </c>
      <c r="I941" s="15" t="e">
        <f t="shared" si="164"/>
        <v>#NUM!</v>
      </c>
      <c r="J941" s="15" t="e">
        <f t="shared" si="157"/>
        <v>#NUM!</v>
      </c>
      <c r="K941" s="15" t="e">
        <f t="shared" si="158"/>
        <v>#NUM!</v>
      </c>
      <c r="L941" s="52" t="e">
        <f t="shared" si="159"/>
        <v>#NUM!</v>
      </c>
    </row>
    <row r="942" spans="1:12" ht="12.75">
      <c r="A942" s="33">
        <v>9.279999999999847</v>
      </c>
      <c r="B942" s="40" t="e">
        <f t="shared" si="160"/>
        <v>#NUM!</v>
      </c>
      <c r="C942" s="51" t="e">
        <f t="shared" si="161"/>
        <v>#NUM!</v>
      </c>
      <c r="D942" s="51" t="e">
        <f t="shared" si="162"/>
        <v>#NUM!</v>
      </c>
      <c r="E942" s="33">
        <f t="shared" si="163"/>
        <v>0.7489999999999727</v>
      </c>
      <c r="F942" s="52" t="e">
        <f t="shared" si="154"/>
        <v>#NUM!</v>
      </c>
      <c r="G942" s="52" t="e">
        <f t="shared" si="155"/>
        <v>#NUM!</v>
      </c>
      <c r="H942" s="51" t="e">
        <f t="shared" si="156"/>
        <v>#NUM!</v>
      </c>
      <c r="I942" s="15" t="e">
        <f t="shared" si="164"/>
        <v>#NUM!</v>
      </c>
      <c r="J942" s="15" t="e">
        <f t="shared" si="157"/>
        <v>#NUM!</v>
      </c>
      <c r="K942" s="15" t="e">
        <f t="shared" si="158"/>
        <v>#NUM!</v>
      </c>
      <c r="L942" s="52" t="e">
        <f t="shared" si="159"/>
        <v>#NUM!</v>
      </c>
    </row>
    <row r="943" spans="1:12" ht="12.75">
      <c r="A943" s="33">
        <v>9.289999999999846</v>
      </c>
      <c r="B943" s="40" t="e">
        <f t="shared" si="160"/>
        <v>#NUM!</v>
      </c>
      <c r="C943" s="51" t="e">
        <f t="shared" si="161"/>
        <v>#NUM!</v>
      </c>
      <c r="D943" s="51" t="e">
        <f t="shared" si="162"/>
        <v>#NUM!</v>
      </c>
      <c r="E943" s="33">
        <f t="shared" si="163"/>
        <v>0.7494999999999726</v>
      </c>
      <c r="F943" s="52" t="e">
        <f t="shared" si="154"/>
        <v>#NUM!</v>
      </c>
      <c r="G943" s="52" t="e">
        <f t="shared" si="155"/>
        <v>#NUM!</v>
      </c>
      <c r="H943" s="51" t="e">
        <f t="shared" si="156"/>
        <v>#NUM!</v>
      </c>
      <c r="I943" s="15" t="e">
        <f t="shared" si="164"/>
        <v>#NUM!</v>
      </c>
      <c r="J943" s="15" t="e">
        <f t="shared" si="157"/>
        <v>#NUM!</v>
      </c>
      <c r="K943" s="15" t="e">
        <f t="shared" si="158"/>
        <v>#NUM!</v>
      </c>
      <c r="L943" s="52" t="e">
        <f t="shared" si="159"/>
        <v>#NUM!</v>
      </c>
    </row>
    <row r="944" spans="1:12" ht="12.75">
      <c r="A944" s="33">
        <v>9.299999999999846</v>
      </c>
      <c r="B944" s="40" t="e">
        <f t="shared" si="160"/>
        <v>#NUM!</v>
      </c>
      <c r="C944" s="51" t="e">
        <f t="shared" si="161"/>
        <v>#NUM!</v>
      </c>
      <c r="D944" s="51" t="e">
        <f t="shared" si="162"/>
        <v>#NUM!</v>
      </c>
      <c r="E944" s="33">
        <f t="shared" si="163"/>
        <v>0.7499999999999726</v>
      </c>
      <c r="F944" s="52" t="e">
        <f t="shared" si="154"/>
        <v>#NUM!</v>
      </c>
      <c r="G944" s="52" t="e">
        <f t="shared" si="155"/>
        <v>#NUM!</v>
      </c>
      <c r="H944" s="51" t="e">
        <f t="shared" si="156"/>
        <v>#NUM!</v>
      </c>
      <c r="I944" s="15" t="e">
        <f t="shared" si="164"/>
        <v>#NUM!</v>
      </c>
      <c r="J944" s="15" t="e">
        <f t="shared" si="157"/>
        <v>#NUM!</v>
      </c>
      <c r="K944" s="15" t="e">
        <f t="shared" si="158"/>
        <v>#NUM!</v>
      </c>
      <c r="L944" s="52" t="e">
        <f t="shared" si="159"/>
        <v>#NUM!</v>
      </c>
    </row>
    <row r="945" spans="1:12" ht="12.75">
      <c r="A945" s="33">
        <v>9.309999999999846</v>
      </c>
      <c r="B945" s="40" t="e">
        <f t="shared" si="160"/>
        <v>#NUM!</v>
      </c>
      <c r="C945" s="51" t="e">
        <f t="shared" si="161"/>
        <v>#NUM!</v>
      </c>
      <c r="D945" s="51" t="e">
        <f t="shared" si="162"/>
        <v>#NUM!</v>
      </c>
      <c r="E945" s="33">
        <f t="shared" si="163"/>
        <v>0.7504999999999725</v>
      </c>
      <c r="F945" s="52" t="e">
        <f t="shared" si="154"/>
        <v>#NUM!</v>
      </c>
      <c r="G945" s="52" t="e">
        <f t="shared" si="155"/>
        <v>#NUM!</v>
      </c>
      <c r="H945" s="51" t="e">
        <f t="shared" si="156"/>
        <v>#NUM!</v>
      </c>
      <c r="I945" s="15" t="e">
        <f t="shared" si="164"/>
        <v>#NUM!</v>
      </c>
      <c r="J945" s="15" t="e">
        <f t="shared" si="157"/>
        <v>#NUM!</v>
      </c>
      <c r="K945" s="15" t="e">
        <f t="shared" si="158"/>
        <v>#NUM!</v>
      </c>
      <c r="L945" s="52" t="e">
        <f t="shared" si="159"/>
        <v>#NUM!</v>
      </c>
    </row>
    <row r="946" spans="1:12" ht="12.75">
      <c r="A946" s="33">
        <v>9.319999999999846</v>
      </c>
      <c r="B946" s="40" t="e">
        <f t="shared" si="160"/>
        <v>#NUM!</v>
      </c>
      <c r="C946" s="51" t="e">
        <f t="shared" si="161"/>
        <v>#NUM!</v>
      </c>
      <c r="D946" s="51" t="e">
        <f t="shared" si="162"/>
        <v>#NUM!</v>
      </c>
      <c r="E946" s="33">
        <f t="shared" si="163"/>
        <v>0.7509999999999725</v>
      </c>
      <c r="F946" s="52" t="e">
        <f t="shared" si="154"/>
        <v>#NUM!</v>
      </c>
      <c r="G946" s="52" t="e">
        <f t="shared" si="155"/>
        <v>#NUM!</v>
      </c>
      <c r="H946" s="51" t="e">
        <f t="shared" si="156"/>
        <v>#NUM!</v>
      </c>
      <c r="I946" s="15" t="e">
        <f t="shared" si="164"/>
        <v>#NUM!</v>
      </c>
      <c r="J946" s="15" t="e">
        <f t="shared" si="157"/>
        <v>#NUM!</v>
      </c>
      <c r="K946" s="15" t="e">
        <f t="shared" si="158"/>
        <v>#NUM!</v>
      </c>
      <c r="L946" s="52" t="e">
        <f t="shared" si="159"/>
        <v>#NUM!</v>
      </c>
    </row>
    <row r="947" spans="1:12" ht="12.75">
      <c r="A947" s="33">
        <v>9.329999999999846</v>
      </c>
      <c r="B947" s="40" t="e">
        <f t="shared" si="160"/>
        <v>#NUM!</v>
      </c>
      <c r="C947" s="51" t="e">
        <f t="shared" si="161"/>
        <v>#NUM!</v>
      </c>
      <c r="D947" s="51" t="e">
        <f t="shared" si="162"/>
        <v>#NUM!</v>
      </c>
      <c r="E947" s="33">
        <f t="shared" si="163"/>
        <v>0.7514999999999724</v>
      </c>
      <c r="F947" s="52" t="e">
        <f t="shared" si="154"/>
        <v>#NUM!</v>
      </c>
      <c r="G947" s="52" t="e">
        <f t="shared" si="155"/>
        <v>#NUM!</v>
      </c>
      <c r="H947" s="51" t="e">
        <f t="shared" si="156"/>
        <v>#NUM!</v>
      </c>
      <c r="I947" s="15" t="e">
        <f t="shared" si="164"/>
        <v>#NUM!</v>
      </c>
      <c r="J947" s="15" t="e">
        <f t="shared" si="157"/>
        <v>#NUM!</v>
      </c>
      <c r="K947" s="15" t="e">
        <f t="shared" si="158"/>
        <v>#NUM!</v>
      </c>
      <c r="L947" s="52" t="e">
        <f t="shared" si="159"/>
        <v>#NUM!</v>
      </c>
    </row>
    <row r="948" spans="1:12" ht="12.75">
      <c r="A948" s="33">
        <v>9.339999999999845</v>
      </c>
      <c r="B948" s="40" t="e">
        <f t="shared" si="160"/>
        <v>#NUM!</v>
      </c>
      <c r="C948" s="51" t="e">
        <f t="shared" si="161"/>
        <v>#NUM!</v>
      </c>
      <c r="D948" s="51" t="e">
        <f t="shared" si="162"/>
        <v>#NUM!</v>
      </c>
      <c r="E948" s="33">
        <f t="shared" si="163"/>
        <v>0.7519999999999724</v>
      </c>
      <c r="F948" s="52" t="e">
        <f t="shared" si="154"/>
        <v>#NUM!</v>
      </c>
      <c r="G948" s="52" t="e">
        <f t="shared" si="155"/>
        <v>#NUM!</v>
      </c>
      <c r="H948" s="51" t="e">
        <f t="shared" si="156"/>
        <v>#NUM!</v>
      </c>
      <c r="I948" s="15" t="e">
        <f t="shared" si="164"/>
        <v>#NUM!</v>
      </c>
      <c r="J948" s="15" t="e">
        <f t="shared" si="157"/>
        <v>#NUM!</v>
      </c>
      <c r="K948" s="15" t="e">
        <f t="shared" si="158"/>
        <v>#NUM!</v>
      </c>
      <c r="L948" s="52" t="e">
        <f t="shared" si="159"/>
        <v>#NUM!</v>
      </c>
    </row>
    <row r="949" spans="1:12" ht="12.75">
      <c r="A949" s="33">
        <v>9.349999999999845</v>
      </c>
      <c r="B949" s="40" t="e">
        <f t="shared" si="160"/>
        <v>#NUM!</v>
      </c>
      <c r="C949" s="51" t="e">
        <f t="shared" si="161"/>
        <v>#NUM!</v>
      </c>
      <c r="D949" s="51" t="e">
        <f t="shared" si="162"/>
        <v>#NUM!</v>
      </c>
      <c r="E949" s="33">
        <f t="shared" si="163"/>
        <v>0.7524999999999723</v>
      </c>
      <c r="F949" s="52" t="e">
        <f t="shared" si="154"/>
        <v>#NUM!</v>
      </c>
      <c r="G949" s="52" t="e">
        <f t="shared" si="155"/>
        <v>#NUM!</v>
      </c>
      <c r="H949" s="51" t="e">
        <f t="shared" si="156"/>
        <v>#NUM!</v>
      </c>
      <c r="I949" s="15" t="e">
        <f t="shared" si="164"/>
        <v>#NUM!</v>
      </c>
      <c r="J949" s="15" t="e">
        <f t="shared" si="157"/>
        <v>#NUM!</v>
      </c>
      <c r="K949" s="15" t="e">
        <f t="shared" si="158"/>
        <v>#NUM!</v>
      </c>
      <c r="L949" s="52" t="e">
        <f t="shared" si="159"/>
        <v>#NUM!</v>
      </c>
    </row>
    <row r="950" spans="1:12" ht="12.75">
      <c r="A950" s="33">
        <v>9.359999999999845</v>
      </c>
      <c r="B950" s="40" t="e">
        <f t="shared" si="160"/>
        <v>#NUM!</v>
      </c>
      <c r="C950" s="51" t="e">
        <f t="shared" si="161"/>
        <v>#NUM!</v>
      </c>
      <c r="D950" s="51" t="e">
        <f t="shared" si="162"/>
        <v>#NUM!</v>
      </c>
      <c r="E950" s="33">
        <f t="shared" si="163"/>
        <v>0.7529999999999722</v>
      </c>
      <c r="F950" s="52" t="e">
        <f t="shared" si="154"/>
        <v>#NUM!</v>
      </c>
      <c r="G950" s="52" t="e">
        <f t="shared" si="155"/>
        <v>#NUM!</v>
      </c>
      <c r="H950" s="51" t="e">
        <f t="shared" si="156"/>
        <v>#NUM!</v>
      </c>
      <c r="I950" s="15" t="e">
        <f t="shared" si="164"/>
        <v>#NUM!</v>
      </c>
      <c r="J950" s="15" t="e">
        <f t="shared" si="157"/>
        <v>#NUM!</v>
      </c>
      <c r="K950" s="15" t="e">
        <f t="shared" si="158"/>
        <v>#NUM!</v>
      </c>
      <c r="L950" s="52" t="e">
        <f t="shared" si="159"/>
        <v>#NUM!</v>
      </c>
    </row>
    <row r="951" spans="1:12" ht="12.75">
      <c r="A951" s="33">
        <v>9.369999999999845</v>
      </c>
      <c r="B951" s="40" t="e">
        <f t="shared" si="160"/>
        <v>#NUM!</v>
      </c>
      <c r="C951" s="51" t="e">
        <f t="shared" si="161"/>
        <v>#NUM!</v>
      </c>
      <c r="D951" s="51" t="e">
        <f t="shared" si="162"/>
        <v>#NUM!</v>
      </c>
      <c r="E951" s="33">
        <f t="shared" si="163"/>
        <v>0.7534999999999722</v>
      </c>
      <c r="F951" s="52" t="e">
        <f t="shared" si="154"/>
        <v>#NUM!</v>
      </c>
      <c r="G951" s="52" t="e">
        <f t="shared" si="155"/>
        <v>#NUM!</v>
      </c>
      <c r="H951" s="51" t="e">
        <f t="shared" si="156"/>
        <v>#NUM!</v>
      </c>
      <c r="I951" s="15" t="e">
        <f t="shared" si="164"/>
        <v>#NUM!</v>
      </c>
      <c r="J951" s="15" t="e">
        <f t="shared" si="157"/>
        <v>#NUM!</v>
      </c>
      <c r="K951" s="15" t="e">
        <f t="shared" si="158"/>
        <v>#NUM!</v>
      </c>
      <c r="L951" s="52" t="e">
        <f t="shared" si="159"/>
        <v>#NUM!</v>
      </c>
    </row>
    <row r="952" spans="1:12" ht="12.75">
      <c r="A952" s="33">
        <v>9.379999999999844</v>
      </c>
      <c r="B952" s="40" t="e">
        <f t="shared" si="160"/>
        <v>#NUM!</v>
      </c>
      <c r="C952" s="51" t="e">
        <f t="shared" si="161"/>
        <v>#NUM!</v>
      </c>
      <c r="D952" s="51" t="e">
        <f t="shared" si="162"/>
        <v>#NUM!</v>
      </c>
      <c r="E952" s="33">
        <f t="shared" si="163"/>
        <v>0.7539999999999721</v>
      </c>
      <c r="F952" s="52" t="e">
        <f t="shared" si="154"/>
        <v>#NUM!</v>
      </c>
      <c r="G952" s="52" t="e">
        <f t="shared" si="155"/>
        <v>#NUM!</v>
      </c>
      <c r="H952" s="51" t="e">
        <f t="shared" si="156"/>
        <v>#NUM!</v>
      </c>
      <c r="I952" s="15" t="e">
        <f t="shared" si="164"/>
        <v>#NUM!</v>
      </c>
      <c r="J952" s="15" t="e">
        <f t="shared" si="157"/>
        <v>#NUM!</v>
      </c>
      <c r="K952" s="15" t="e">
        <f t="shared" si="158"/>
        <v>#NUM!</v>
      </c>
      <c r="L952" s="52" t="e">
        <f t="shared" si="159"/>
        <v>#NUM!</v>
      </c>
    </row>
    <row r="953" spans="1:12" ht="12.75">
      <c r="A953" s="33">
        <v>9.389999999999844</v>
      </c>
      <c r="B953" s="40" t="e">
        <f t="shared" si="160"/>
        <v>#NUM!</v>
      </c>
      <c r="C953" s="51" t="e">
        <f t="shared" si="161"/>
        <v>#NUM!</v>
      </c>
      <c r="D953" s="51" t="e">
        <f t="shared" si="162"/>
        <v>#NUM!</v>
      </c>
      <c r="E953" s="33">
        <f t="shared" si="163"/>
        <v>0.7544999999999721</v>
      </c>
      <c r="F953" s="52" t="e">
        <f t="shared" si="154"/>
        <v>#NUM!</v>
      </c>
      <c r="G953" s="52" t="e">
        <f t="shared" si="155"/>
        <v>#NUM!</v>
      </c>
      <c r="H953" s="51" t="e">
        <f t="shared" si="156"/>
        <v>#NUM!</v>
      </c>
      <c r="I953" s="15" t="e">
        <f t="shared" si="164"/>
        <v>#NUM!</v>
      </c>
      <c r="J953" s="15" t="e">
        <f t="shared" si="157"/>
        <v>#NUM!</v>
      </c>
      <c r="K953" s="15" t="e">
        <f t="shared" si="158"/>
        <v>#NUM!</v>
      </c>
      <c r="L953" s="52" t="e">
        <f t="shared" si="159"/>
        <v>#NUM!</v>
      </c>
    </row>
    <row r="954" spans="1:12" ht="12.75">
      <c r="A954" s="33">
        <v>9.399999999999844</v>
      </c>
      <c r="B954" s="40" t="e">
        <f t="shared" si="160"/>
        <v>#NUM!</v>
      </c>
      <c r="C954" s="51" t="e">
        <f t="shared" si="161"/>
        <v>#NUM!</v>
      </c>
      <c r="D954" s="51" t="e">
        <f t="shared" si="162"/>
        <v>#NUM!</v>
      </c>
      <c r="E954" s="33">
        <f t="shared" si="163"/>
        <v>0.754999999999972</v>
      </c>
      <c r="F954" s="52" t="e">
        <f t="shared" si="154"/>
        <v>#NUM!</v>
      </c>
      <c r="G954" s="52" t="e">
        <f t="shared" si="155"/>
        <v>#NUM!</v>
      </c>
      <c r="H954" s="51" t="e">
        <f t="shared" si="156"/>
        <v>#NUM!</v>
      </c>
      <c r="I954" s="15" t="e">
        <f t="shared" si="164"/>
        <v>#NUM!</v>
      </c>
      <c r="J954" s="15" t="e">
        <f t="shared" si="157"/>
        <v>#NUM!</v>
      </c>
      <c r="K954" s="15" t="e">
        <f t="shared" si="158"/>
        <v>#NUM!</v>
      </c>
      <c r="L954" s="52" t="e">
        <f t="shared" si="159"/>
        <v>#NUM!</v>
      </c>
    </row>
    <row r="955" spans="1:12" ht="12.75">
      <c r="A955" s="33">
        <v>9.409999999999844</v>
      </c>
      <c r="B955" s="40" t="e">
        <f t="shared" si="160"/>
        <v>#NUM!</v>
      </c>
      <c r="C955" s="51" t="e">
        <f t="shared" si="161"/>
        <v>#NUM!</v>
      </c>
      <c r="D955" s="51" t="e">
        <f t="shared" si="162"/>
        <v>#NUM!</v>
      </c>
      <c r="E955" s="33">
        <f t="shared" si="163"/>
        <v>0.755499999999972</v>
      </c>
      <c r="F955" s="52" t="e">
        <f t="shared" si="154"/>
        <v>#NUM!</v>
      </c>
      <c r="G955" s="52" t="e">
        <f t="shared" si="155"/>
        <v>#NUM!</v>
      </c>
      <c r="H955" s="51" t="e">
        <f t="shared" si="156"/>
        <v>#NUM!</v>
      </c>
      <c r="I955" s="15" t="e">
        <f t="shared" si="164"/>
        <v>#NUM!</v>
      </c>
      <c r="J955" s="15" t="e">
        <f t="shared" si="157"/>
        <v>#NUM!</v>
      </c>
      <c r="K955" s="15" t="e">
        <f t="shared" si="158"/>
        <v>#NUM!</v>
      </c>
      <c r="L955" s="52" t="e">
        <f t="shared" si="159"/>
        <v>#NUM!</v>
      </c>
    </row>
    <row r="956" spans="1:12" ht="12.75">
      <c r="A956" s="33">
        <v>9.419999999999844</v>
      </c>
      <c r="B956" s="40" t="e">
        <f t="shared" si="160"/>
        <v>#NUM!</v>
      </c>
      <c r="C956" s="51" t="e">
        <f t="shared" si="161"/>
        <v>#NUM!</v>
      </c>
      <c r="D956" s="51" t="e">
        <f t="shared" si="162"/>
        <v>#NUM!</v>
      </c>
      <c r="E956" s="33">
        <f t="shared" si="163"/>
        <v>0.7559999999999719</v>
      </c>
      <c r="F956" s="52" t="e">
        <f t="shared" si="154"/>
        <v>#NUM!</v>
      </c>
      <c r="G956" s="52" t="e">
        <f t="shared" si="155"/>
        <v>#NUM!</v>
      </c>
      <c r="H956" s="51" t="e">
        <f t="shared" si="156"/>
        <v>#NUM!</v>
      </c>
      <c r="I956" s="15" t="e">
        <f t="shared" si="164"/>
        <v>#NUM!</v>
      </c>
      <c r="J956" s="15" t="e">
        <f t="shared" si="157"/>
        <v>#NUM!</v>
      </c>
      <c r="K956" s="15" t="e">
        <f t="shared" si="158"/>
        <v>#NUM!</v>
      </c>
      <c r="L956" s="52" t="e">
        <f t="shared" si="159"/>
        <v>#NUM!</v>
      </c>
    </row>
    <row r="957" spans="1:12" ht="12.75">
      <c r="A957" s="33">
        <v>9.429999999999843</v>
      </c>
      <c r="B957" s="40" t="e">
        <f t="shared" si="160"/>
        <v>#NUM!</v>
      </c>
      <c r="C957" s="51" t="e">
        <f t="shared" si="161"/>
        <v>#NUM!</v>
      </c>
      <c r="D957" s="51" t="e">
        <f t="shared" si="162"/>
        <v>#NUM!</v>
      </c>
      <c r="E957" s="33">
        <f t="shared" si="163"/>
        <v>0.7564999999999719</v>
      </c>
      <c r="F957" s="52" t="e">
        <f t="shared" si="154"/>
        <v>#NUM!</v>
      </c>
      <c r="G957" s="52" t="e">
        <f t="shared" si="155"/>
        <v>#NUM!</v>
      </c>
      <c r="H957" s="51" t="e">
        <f t="shared" si="156"/>
        <v>#NUM!</v>
      </c>
      <c r="I957" s="15" t="e">
        <f t="shared" si="164"/>
        <v>#NUM!</v>
      </c>
      <c r="J957" s="15" t="e">
        <f t="shared" si="157"/>
        <v>#NUM!</v>
      </c>
      <c r="K957" s="15" t="e">
        <f t="shared" si="158"/>
        <v>#NUM!</v>
      </c>
      <c r="L957" s="52" t="e">
        <f t="shared" si="159"/>
        <v>#NUM!</v>
      </c>
    </row>
    <row r="958" spans="1:12" ht="12.75">
      <c r="A958" s="33">
        <v>9.439999999999843</v>
      </c>
      <c r="B958" s="40" t="e">
        <f t="shared" si="160"/>
        <v>#NUM!</v>
      </c>
      <c r="C958" s="51" t="e">
        <f t="shared" si="161"/>
        <v>#NUM!</v>
      </c>
      <c r="D958" s="51" t="e">
        <f t="shared" si="162"/>
        <v>#NUM!</v>
      </c>
      <c r="E958" s="33">
        <f t="shared" si="163"/>
        <v>0.7569999999999718</v>
      </c>
      <c r="F958" s="52" t="e">
        <f t="shared" si="154"/>
        <v>#NUM!</v>
      </c>
      <c r="G958" s="52" t="e">
        <f t="shared" si="155"/>
        <v>#NUM!</v>
      </c>
      <c r="H958" s="51" t="e">
        <f t="shared" si="156"/>
        <v>#NUM!</v>
      </c>
      <c r="I958" s="15" t="e">
        <f t="shared" si="164"/>
        <v>#NUM!</v>
      </c>
      <c r="J958" s="15" t="e">
        <f t="shared" si="157"/>
        <v>#NUM!</v>
      </c>
      <c r="K958" s="15" t="e">
        <f t="shared" si="158"/>
        <v>#NUM!</v>
      </c>
      <c r="L958" s="52" t="e">
        <f t="shared" si="159"/>
        <v>#NUM!</v>
      </c>
    </row>
    <row r="959" spans="1:12" ht="12.75">
      <c r="A959" s="33">
        <v>9.449999999999843</v>
      </c>
      <c r="B959" s="40" t="e">
        <f t="shared" si="160"/>
        <v>#NUM!</v>
      </c>
      <c r="C959" s="51" t="e">
        <f t="shared" si="161"/>
        <v>#NUM!</v>
      </c>
      <c r="D959" s="51" t="e">
        <f t="shared" si="162"/>
        <v>#NUM!</v>
      </c>
      <c r="E959" s="33">
        <f t="shared" si="163"/>
        <v>0.7574999999999718</v>
      </c>
      <c r="F959" s="52" t="e">
        <f t="shared" si="154"/>
        <v>#NUM!</v>
      </c>
      <c r="G959" s="52" t="e">
        <f t="shared" si="155"/>
        <v>#NUM!</v>
      </c>
      <c r="H959" s="51" t="e">
        <f t="shared" si="156"/>
        <v>#NUM!</v>
      </c>
      <c r="I959" s="15" t="e">
        <f t="shared" si="164"/>
        <v>#NUM!</v>
      </c>
      <c r="J959" s="15" t="e">
        <f t="shared" si="157"/>
        <v>#NUM!</v>
      </c>
      <c r="K959" s="15" t="e">
        <f t="shared" si="158"/>
        <v>#NUM!</v>
      </c>
      <c r="L959" s="52" t="e">
        <f t="shared" si="159"/>
        <v>#NUM!</v>
      </c>
    </row>
    <row r="960" spans="1:12" ht="12.75">
      <c r="A960" s="33">
        <v>9.459999999999843</v>
      </c>
      <c r="B960" s="40" t="e">
        <f t="shared" si="160"/>
        <v>#NUM!</v>
      </c>
      <c r="C960" s="51" t="e">
        <f t="shared" si="161"/>
        <v>#NUM!</v>
      </c>
      <c r="D960" s="51" t="e">
        <f t="shared" si="162"/>
        <v>#NUM!</v>
      </c>
      <c r="E960" s="33">
        <f t="shared" si="163"/>
        <v>0.7579999999999717</v>
      </c>
      <c r="F960" s="52" t="e">
        <f t="shared" si="154"/>
        <v>#NUM!</v>
      </c>
      <c r="G960" s="52" t="e">
        <f t="shared" si="155"/>
        <v>#NUM!</v>
      </c>
      <c r="H960" s="51" t="e">
        <f t="shared" si="156"/>
        <v>#NUM!</v>
      </c>
      <c r="I960" s="15" t="e">
        <f t="shared" si="164"/>
        <v>#NUM!</v>
      </c>
      <c r="J960" s="15" t="e">
        <f t="shared" si="157"/>
        <v>#NUM!</v>
      </c>
      <c r="K960" s="15" t="e">
        <f t="shared" si="158"/>
        <v>#NUM!</v>
      </c>
      <c r="L960" s="52" t="e">
        <f t="shared" si="159"/>
        <v>#NUM!</v>
      </c>
    </row>
    <row r="961" spans="1:12" ht="12.75">
      <c r="A961" s="33">
        <v>9.469999999999843</v>
      </c>
      <c r="B961" s="40" t="e">
        <f t="shared" si="160"/>
        <v>#NUM!</v>
      </c>
      <c r="C961" s="51" t="e">
        <f t="shared" si="161"/>
        <v>#NUM!</v>
      </c>
      <c r="D961" s="51" t="e">
        <f t="shared" si="162"/>
        <v>#NUM!</v>
      </c>
      <c r="E961" s="33">
        <f t="shared" si="163"/>
        <v>0.7584999999999716</v>
      </c>
      <c r="F961" s="52" t="e">
        <f t="shared" si="154"/>
        <v>#NUM!</v>
      </c>
      <c r="G961" s="52" t="e">
        <f t="shared" si="155"/>
        <v>#NUM!</v>
      </c>
      <c r="H961" s="51" t="e">
        <f t="shared" si="156"/>
        <v>#NUM!</v>
      </c>
      <c r="I961" s="15" t="e">
        <f t="shared" si="164"/>
        <v>#NUM!</v>
      </c>
      <c r="J961" s="15" t="e">
        <f t="shared" si="157"/>
        <v>#NUM!</v>
      </c>
      <c r="K961" s="15" t="e">
        <f t="shared" si="158"/>
        <v>#NUM!</v>
      </c>
      <c r="L961" s="52" t="e">
        <f t="shared" si="159"/>
        <v>#NUM!</v>
      </c>
    </row>
    <row r="962" spans="1:12" ht="12.75">
      <c r="A962" s="33">
        <v>9.479999999999842</v>
      </c>
      <c r="B962" s="40" t="e">
        <f t="shared" si="160"/>
        <v>#NUM!</v>
      </c>
      <c r="C962" s="51" t="e">
        <f t="shared" si="161"/>
        <v>#NUM!</v>
      </c>
      <c r="D962" s="51" t="e">
        <f t="shared" si="162"/>
        <v>#NUM!</v>
      </c>
      <c r="E962" s="33">
        <f t="shared" si="163"/>
        <v>0.7589999999999716</v>
      </c>
      <c r="F962" s="52" t="e">
        <f t="shared" si="154"/>
        <v>#NUM!</v>
      </c>
      <c r="G962" s="52" t="e">
        <f t="shared" si="155"/>
        <v>#NUM!</v>
      </c>
      <c r="H962" s="51" t="e">
        <f t="shared" si="156"/>
        <v>#NUM!</v>
      </c>
      <c r="I962" s="15" t="e">
        <f t="shared" si="164"/>
        <v>#NUM!</v>
      </c>
      <c r="J962" s="15" t="e">
        <f t="shared" si="157"/>
        <v>#NUM!</v>
      </c>
      <c r="K962" s="15" t="e">
        <f t="shared" si="158"/>
        <v>#NUM!</v>
      </c>
      <c r="L962" s="52" t="e">
        <f t="shared" si="159"/>
        <v>#NUM!</v>
      </c>
    </row>
    <row r="963" spans="1:12" ht="12.75">
      <c r="A963" s="33">
        <v>9.489999999999842</v>
      </c>
      <c r="B963" s="40" t="e">
        <f t="shared" si="160"/>
        <v>#NUM!</v>
      </c>
      <c r="C963" s="51" t="e">
        <f t="shared" si="161"/>
        <v>#NUM!</v>
      </c>
      <c r="D963" s="51" t="e">
        <f t="shared" si="162"/>
        <v>#NUM!</v>
      </c>
      <c r="E963" s="33">
        <f t="shared" si="163"/>
        <v>0.7594999999999715</v>
      </c>
      <c r="F963" s="52" t="e">
        <f t="shared" si="154"/>
        <v>#NUM!</v>
      </c>
      <c r="G963" s="52" t="e">
        <f t="shared" si="155"/>
        <v>#NUM!</v>
      </c>
      <c r="H963" s="51" t="e">
        <f t="shared" si="156"/>
        <v>#NUM!</v>
      </c>
      <c r="I963" s="15" t="e">
        <f t="shared" si="164"/>
        <v>#NUM!</v>
      </c>
      <c r="J963" s="15" t="e">
        <f t="shared" si="157"/>
        <v>#NUM!</v>
      </c>
      <c r="K963" s="15" t="e">
        <f t="shared" si="158"/>
        <v>#NUM!</v>
      </c>
      <c r="L963" s="52" t="e">
        <f t="shared" si="159"/>
        <v>#NUM!</v>
      </c>
    </row>
    <row r="964" spans="1:12" ht="12.75">
      <c r="A964" s="33">
        <v>9.499999999999842</v>
      </c>
      <c r="B964" s="40" t="e">
        <f t="shared" si="160"/>
        <v>#NUM!</v>
      </c>
      <c r="C964" s="51" t="e">
        <f t="shared" si="161"/>
        <v>#NUM!</v>
      </c>
      <c r="D964" s="51" t="e">
        <f t="shared" si="162"/>
        <v>#NUM!</v>
      </c>
      <c r="E964" s="33">
        <f t="shared" si="163"/>
        <v>0.7599999999999715</v>
      </c>
      <c r="F964" s="52" t="e">
        <f t="shared" si="154"/>
        <v>#NUM!</v>
      </c>
      <c r="G964" s="52" t="e">
        <f t="shared" si="155"/>
        <v>#NUM!</v>
      </c>
      <c r="H964" s="51" t="e">
        <f t="shared" si="156"/>
        <v>#NUM!</v>
      </c>
      <c r="I964" s="15" t="e">
        <f t="shared" si="164"/>
        <v>#NUM!</v>
      </c>
      <c r="J964" s="15" t="e">
        <f t="shared" si="157"/>
        <v>#NUM!</v>
      </c>
      <c r="K964" s="15" t="e">
        <f t="shared" si="158"/>
        <v>#NUM!</v>
      </c>
      <c r="L964" s="52" t="e">
        <f t="shared" si="159"/>
        <v>#NUM!</v>
      </c>
    </row>
    <row r="965" spans="1:12" ht="12.75">
      <c r="A965" s="33">
        <v>9.509999999999842</v>
      </c>
      <c r="B965" s="40" t="e">
        <f t="shared" si="160"/>
        <v>#NUM!</v>
      </c>
      <c r="C965" s="51" t="e">
        <f t="shared" si="161"/>
        <v>#NUM!</v>
      </c>
      <c r="D965" s="51" t="e">
        <f t="shared" si="162"/>
        <v>#NUM!</v>
      </c>
      <c r="E965" s="33">
        <f t="shared" si="163"/>
        <v>0.7604999999999714</v>
      </c>
      <c r="F965" s="52" t="e">
        <f t="shared" si="154"/>
        <v>#NUM!</v>
      </c>
      <c r="G965" s="52" t="e">
        <f t="shared" si="155"/>
        <v>#NUM!</v>
      </c>
      <c r="H965" s="51" t="e">
        <f t="shared" si="156"/>
        <v>#NUM!</v>
      </c>
      <c r="I965" s="15" t="e">
        <f t="shared" si="164"/>
        <v>#NUM!</v>
      </c>
      <c r="J965" s="15" t="e">
        <f t="shared" si="157"/>
        <v>#NUM!</v>
      </c>
      <c r="K965" s="15" t="e">
        <f t="shared" si="158"/>
        <v>#NUM!</v>
      </c>
      <c r="L965" s="52" t="e">
        <f t="shared" si="159"/>
        <v>#NUM!</v>
      </c>
    </row>
    <row r="966" spans="1:12" ht="12.75">
      <c r="A966" s="33">
        <v>9.519999999999841</v>
      </c>
      <c r="B966" s="40" t="e">
        <f t="shared" si="160"/>
        <v>#NUM!</v>
      </c>
      <c r="C966" s="51" t="e">
        <f t="shared" si="161"/>
        <v>#NUM!</v>
      </c>
      <c r="D966" s="51" t="e">
        <f t="shared" si="162"/>
        <v>#NUM!</v>
      </c>
      <c r="E966" s="33">
        <f t="shared" si="163"/>
        <v>0.7609999999999714</v>
      </c>
      <c r="F966" s="52" t="e">
        <f t="shared" si="154"/>
        <v>#NUM!</v>
      </c>
      <c r="G966" s="52" t="e">
        <f t="shared" si="155"/>
        <v>#NUM!</v>
      </c>
      <c r="H966" s="51" t="e">
        <f t="shared" si="156"/>
        <v>#NUM!</v>
      </c>
      <c r="I966" s="15" t="e">
        <f t="shared" si="164"/>
        <v>#NUM!</v>
      </c>
      <c r="J966" s="15" t="e">
        <f t="shared" si="157"/>
        <v>#NUM!</v>
      </c>
      <c r="K966" s="15" t="e">
        <f t="shared" si="158"/>
        <v>#NUM!</v>
      </c>
      <c r="L966" s="52" t="e">
        <f t="shared" si="159"/>
        <v>#NUM!</v>
      </c>
    </row>
    <row r="967" spans="1:12" ht="12.75">
      <c r="A967" s="33">
        <v>9.529999999999841</v>
      </c>
      <c r="B967" s="40" t="e">
        <f t="shared" si="160"/>
        <v>#NUM!</v>
      </c>
      <c r="C967" s="51" t="e">
        <f t="shared" si="161"/>
        <v>#NUM!</v>
      </c>
      <c r="D967" s="51" t="e">
        <f t="shared" si="162"/>
        <v>#NUM!</v>
      </c>
      <c r="E967" s="33">
        <f t="shared" si="163"/>
        <v>0.7614999999999713</v>
      </c>
      <c r="F967" s="52" t="e">
        <f t="shared" si="154"/>
        <v>#NUM!</v>
      </c>
      <c r="G967" s="52" t="e">
        <f t="shared" si="155"/>
        <v>#NUM!</v>
      </c>
      <c r="H967" s="51" t="e">
        <f t="shared" si="156"/>
        <v>#NUM!</v>
      </c>
      <c r="I967" s="15" t="e">
        <f t="shared" si="164"/>
        <v>#NUM!</v>
      </c>
      <c r="J967" s="15" t="e">
        <f t="shared" si="157"/>
        <v>#NUM!</v>
      </c>
      <c r="K967" s="15" t="e">
        <f t="shared" si="158"/>
        <v>#NUM!</v>
      </c>
      <c r="L967" s="52" t="e">
        <f t="shared" si="159"/>
        <v>#NUM!</v>
      </c>
    </row>
    <row r="968" spans="1:12" ht="12.75">
      <c r="A968" s="33">
        <v>9.539999999999841</v>
      </c>
      <c r="B968" s="40" t="e">
        <f t="shared" si="160"/>
        <v>#NUM!</v>
      </c>
      <c r="C968" s="51" t="e">
        <f t="shared" si="161"/>
        <v>#NUM!</v>
      </c>
      <c r="D968" s="51" t="e">
        <f t="shared" si="162"/>
        <v>#NUM!</v>
      </c>
      <c r="E968" s="33">
        <f t="shared" si="163"/>
        <v>0.7619999999999713</v>
      </c>
      <c r="F968" s="52" t="e">
        <f t="shared" si="154"/>
        <v>#NUM!</v>
      </c>
      <c r="G968" s="52" t="e">
        <f t="shared" si="155"/>
        <v>#NUM!</v>
      </c>
      <c r="H968" s="51" t="e">
        <f t="shared" si="156"/>
        <v>#NUM!</v>
      </c>
      <c r="I968" s="15" t="e">
        <f t="shared" si="164"/>
        <v>#NUM!</v>
      </c>
      <c r="J968" s="15" t="e">
        <f t="shared" si="157"/>
        <v>#NUM!</v>
      </c>
      <c r="K968" s="15" t="e">
        <f t="shared" si="158"/>
        <v>#NUM!</v>
      </c>
      <c r="L968" s="52" t="e">
        <f t="shared" si="159"/>
        <v>#NUM!</v>
      </c>
    </row>
    <row r="969" spans="1:12" ht="12.75">
      <c r="A969" s="33">
        <v>9.54999999999984</v>
      </c>
      <c r="B969" s="40" t="e">
        <f t="shared" si="160"/>
        <v>#NUM!</v>
      </c>
      <c r="C969" s="51" t="e">
        <f t="shared" si="161"/>
        <v>#NUM!</v>
      </c>
      <c r="D969" s="51" t="e">
        <f t="shared" si="162"/>
        <v>#NUM!</v>
      </c>
      <c r="E969" s="33">
        <f t="shared" si="163"/>
        <v>0.7624999999999712</v>
      </c>
      <c r="F969" s="52" t="e">
        <f t="shared" si="154"/>
        <v>#NUM!</v>
      </c>
      <c r="G969" s="52" t="e">
        <f t="shared" si="155"/>
        <v>#NUM!</v>
      </c>
      <c r="H969" s="51" t="e">
        <f t="shared" si="156"/>
        <v>#NUM!</v>
      </c>
      <c r="I969" s="15" t="e">
        <f t="shared" si="164"/>
        <v>#NUM!</v>
      </c>
      <c r="J969" s="15" t="e">
        <f t="shared" si="157"/>
        <v>#NUM!</v>
      </c>
      <c r="K969" s="15" t="e">
        <f t="shared" si="158"/>
        <v>#NUM!</v>
      </c>
      <c r="L969" s="52" t="e">
        <f t="shared" si="159"/>
        <v>#NUM!</v>
      </c>
    </row>
    <row r="970" spans="1:12" ht="12.75">
      <c r="A970" s="33">
        <v>9.55999999999984</v>
      </c>
      <c r="B970" s="40" t="e">
        <f t="shared" si="160"/>
        <v>#NUM!</v>
      </c>
      <c r="C970" s="51" t="e">
        <f t="shared" si="161"/>
        <v>#NUM!</v>
      </c>
      <c r="D970" s="51" t="e">
        <f t="shared" si="162"/>
        <v>#NUM!</v>
      </c>
      <c r="E970" s="33">
        <f t="shared" si="163"/>
        <v>0.7629999999999711</v>
      </c>
      <c r="F970" s="52" t="e">
        <f t="shared" si="154"/>
        <v>#NUM!</v>
      </c>
      <c r="G970" s="52" t="e">
        <f t="shared" si="155"/>
        <v>#NUM!</v>
      </c>
      <c r="H970" s="51" t="e">
        <f t="shared" si="156"/>
        <v>#NUM!</v>
      </c>
      <c r="I970" s="15" t="e">
        <f t="shared" si="164"/>
        <v>#NUM!</v>
      </c>
      <c r="J970" s="15" t="e">
        <f t="shared" si="157"/>
        <v>#NUM!</v>
      </c>
      <c r="K970" s="15" t="e">
        <f t="shared" si="158"/>
        <v>#NUM!</v>
      </c>
      <c r="L970" s="52" t="e">
        <f t="shared" si="159"/>
        <v>#NUM!</v>
      </c>
    </row>
    <row r="971" spans="1:12" ht="12.75">
      <c r="A971" s="33">
        <v>9.56999999999984</v>
      </c>
      <c r="B971" s="40" t="e">
        <f t="shared" si="160"/>
        <v>#NUM!</v>
      </c>
      <c r="C971" s="51" t="e">
        <f t="shared" si="161"/>
        <v>#NUM!</v>
      </c>
      <c r="D971" s="51" t="e">
        <f t="shared" si="162"/>
        <v>#NUM!</v>
      </c>
      <c r="E971" s="33">
        <f t="shared" si="163"/>
        <v>0.7634999999999711</v>
      </c>
      <c r="F971" s="52" t="e">
        <f t="shared" si="154"/>
        <v>#NUM!</v>
      </c>
      <c r="G971" s="52" t="e">
        <f t="shared" si="155"/>
        <v>#NUM!</v>
      </c>
      <c r="H971" s="51" t="e">
        <f t="shared" si="156"/>
        <v>#NUM!</v>
      </c>
      <c r="I971" s="15" t="e">
        <f t="shared" si="164"/>
        <v>#NUM!</v>
      </c>
      <c r="J971" s="15" t="e">
        <f t="shared" si="157"/>
        <v>#NUM!</v>
      </c>
      <c r="K971" s="15" t="e">
        <f t="shared" si="158"/>
        <v>#NUM!</v>
      </c>
      <c r="L971" s="52" t="e">
        <f t="shared" si="159"/>
        <v>#NUM!</v>
      </c>
    </row>
    <row r="972" spans="1:12" ht="12.75">
      <c r="A972" s="33">
        <v>9.57999999999984</v>
      </c>
      <c r="B972" s="40" t="e">
        <f t="shared" si="160"/>
        <v>#NUM!</v>
      </c>
      <c r="C972" s="51" t="e">
        <f t="shared" si="161"/>
        <v>#NUM!</v>
      </c>
      <c r="D972" s="51" t="e">
        <f t="shared" si="162"/>
        <v>#NUM!</v>
      </c>
      <c r="E972" s="33">
        <f t="shared" si="163"/>
        <v>0.763999999999971</v>
      </c>
      <c r="F972" s="52" t="e">
        <f t="shared" si="154"/>
        <v>#NUM!</v>
      </c>
      <c r="G972" s="52" t="e">
        <f t="shared" si="155"/>
        <v>#NUM!</v>
      </c>
      <c r="H972" s="51" t="e">
        <f t="shared" si="156"/>
        <v>#NUM!</v>
      </c>
      <c r="I972" s="15" t="e">
        <f t="shared" si="164"/>
        <v>#NUM!</v>
      </c>
      <c r="J972" s="15" t="e">
        <f t="shared" si="157"/>
        <v>#NUM!</v>
      </c>
      <c r="K972" s="15" t="e">
        <f t="shared" si="158"/>
        <v>#NUM!</v>
      </c>
      <c r="L972" s="52" t="e">
        <f t="shared" si="159"/>
        <v>#NUM!</v>
      </c>
    </row>
    <row r="973" spans="1:12" ht="12.75">
      <c r="A973" s="33">
        <v>9.58999999999984</v>
      </c>
      <c r="B973" s="40" t="e">
        <f t="shared" si="160"/>
        <v>#NUM!</v>
      </c>
      <c r="C973" s="51" t="e">
        <f t="shared" si="161"/>
        <v>#NUM!</v>
      </c>
      <c r="D973" s="51" t="e">
        <f t="shared" si="162"/>
        <v>#NUM!</v>
      </c>
      <c r="E973" s="33">
        <f t="shared" si="163"/>
        <v>0.764499999999971</v>
      </c>
      <c r="F973" s="52" t="e">
        <f t="shared" si="154"/>
        <v>#NUM!</v>
      </c>
      <c r="G973" s="52" t="e">
        <f t="shared" si="155"/>
        <v>#NUM!</v>
      </c>
      <c r="H973" s="51" t="e">
        <f t="shared" si="156"/>
        <v>#NUM!</v>
      </c>
      <c r="I973" s="15" t="e">
        <f t="shared" si="164"/>
        <v>#NUM!</v>
      </c>
      <c r="J973" s="15" t="e">
        <f t="shared" si="157"/>
        <v>#NUM!</v>
      </c>
      <c r="K973" s="15" t="e">
        <f t="shared" si="158"/>
        <v>#NUM!</v>
      </c>
      <c r="L973" s="52" t="e">
        <f t="shared" si="159"/>
        <v>#NUM!</v>
      </c>
    </row>
    <row r="974" spans="1:12" ht="12.75">
      <c r="A974" s="33">
        <v>9.59999999999984</v>
      </c>
      <c r="B974" s="40" t="e">
        <f t="shared" si="160"/>
        <v>#NUM!</v>
      </c>
      <c r="C974" s="51" t="e">
        <f t="shared" si="161"/>
        <v>#NUM!</v>
      </c>
      <c r="D974" s="51" t="e">
        <f t="shared" si="162"/>
        <v>#NUM!</v>
      </c>
      <c r="E974" s="33">
        <f t="shared" si="163"/>
        <v>0.7649999999999709</v>
      </c>
      <c r="F974" s="52" t="e">
        <f>($H$5*(2*(($H$2/2)^2-(C974/2)^2)+(C974*D974))/(E974/2)^2)</f>
        <v>#NUM!</v>
      </c>
      <c r="G974" s="52" t="e">
        <f aca="true" t="shared" si="165" ref="G974:G1000">3.1416*B974*(E974/2)^2</f>
        <v>#NUM!</v>
      </c>
      <c r="H974" s="51" t="e">
        <f aca="true" t="shared" si="166" ref="H974:H1000">$D$4*B974^$D$5</f>
        <v>#NUM!</v>
      </c>
      <c r="I974" s="15" t="e">
        <f t="shared" si="164"/>
        <v>#NUM!</v>
      </c>
      <c r="J974" s="15" t="e">
        <f>I974*4.45</f>
        <v>#NUM!</v>
      </c>
      <c r="K974" s="15" t="e">
        <f>J974*$H$8</f>
        <v>#NUM!</v>
      </c>
      <c r="L974" s="52" t="e">
        <f aca="true" t="shared" si="167" ref="L974:L1000">G974*$H$8</f>
        <v>#NUM!</v>
      </c>
    </row>
    <row r="975" spans="1:12" ht="12.75">
      <c r="A975" s="33">
        <v>9.60999999999984</v>
      </c>
      <c r="B975" s="40" t="e">
        <f aca="true" t="shared" si="168" ref="B975:B1000">F975*$D$2*$D$3*H974</f>
        <v>#NUM!</v>
      </c>
      <c r="C975" s="51" t="e">
        <f aca="true" t="shared" si="169" ref="C975:C1000">C974+0.01*(2*H974)</f>
        <v>#NUM!</v>
      </c>
      <c r="D975" s="51" t="e">
        <f aca="true" t="shared" si="170" ref="D975:D1000">D974-0.01*(2*H974)</f>
        <v>#NUM!</v>
      </c>
      <c r="E975" s="33">
        <f aca="true" t="shared" si="171" ref="E975:E1000">E974+(0.01*$H$7)</f>
        <v>0.7654999999999709</v>
      </c>
      <c r="F975" s="52" t="e">
        <f>($H$5*(2*(($H$2/2)^2-(C975/2)^2)+(C975*D975))/(E975/2)^2)</f>
        <v>#NUM!</v>
      </c>
      <c r="G975" s="52" t="e">
        <f t="shared" si="165"/>
        <v>#NUM!</v>
      </c>
      <c r="H975" s="51" t="e">
        <f t="shared" si="166"/>
        <v>#NUM!</v>
      </c>
      <c r="I975" s="15" t="e">
        <f aca="true" t="shared" si="172" ref="I975:I1000">G975*0.01+I974</f>
        <v>#NUM!</v>
      </c>
      <c r="J975" s="15" t="e">
        <f>I975*4.45</f>
        <v>#NUM!</v>
      </c>
      <c r="K975" s="15" t="e">
        <f>J975*$H$8</f>
        <v>#NUM!</v>
      </c>
      <c r="L975" s="52" t="e">
        <f t="shared" si="167"/>
        <v>#NUM!</v>
      </c>
    </row>
    <row r="976" spans="1:12" ht="12.75">
      <c r="A976" s="33">
        <v>9.61999999999984</v>
      </c>
      <c r="B976" s="40" t="e">
        <f t="shared" si="168"/>
        <v>#NUM!</v>
      </c>
      <c r="C976" s="51" t="e">
        <f t="shared" si="169"/>
        <v>#NUM!</v>
      </c>
      <c r="D976" s="51" t="e">
        <f t="shared" si="170"/>
        <v>#NUM!</v>
      </c>
      <c r="E976" s="33">
        <f t="shared" si="171"/>
        <v>0.7659999999999708</v>
      </c>
      <c r="F976" s="52" t="e">
        <f>($H$5*(2*(($H$2/2)^2-(C976/2)^2)+(C976*D976))/(E976/2)^2)</f>
        <v>#NUM!</v>
      </c>
      <c r="G976" s="52" t="e">
        <f t="shared" si="165"/>
        <v>#NUM!</v>
      </c>
      <c r="H976" s="51" t="e">
        <f t="shared" si="166"/>
        <v>#NUM!</v>
      </c>
      <c r="I976" s="15" t="e">
        <f t="shared" si="172"/>
        <v>#NUM!</v>
      </c>
      <c r="J976" s="15" t="e">
        <f>I976*4.45</f>
        <v>#NUM!</v>
      </c>
      <c r="K976" s="15" t="e">
        <f>J976*$H$8</f>
        <v>#NUM!</v>
      </c>
      <c r="L976" s="52" t="e">
        <f t="shared" si="167"/>
        <v>#NUM!</v>
      </c>
    </row>
    <row r="977" spans="1:12" ht="12.75">
      <c r="A977" s="33">
        <v>9.62999999999984</v>
      </c>
      <c r="B977" s="40" t="e">
        <f t="shared" si="168"/>
        <v>#NUM!</v>
      </c>
      <c r="C977" s="51" t="e">
        <f t="shared" si="169"/>
        <v>#NUM!</v>
      </c>
      <c r="D977" s="51" t="e">
        <f t="shared" si="170"/>
        <v>#NUM!</v>
      </c>
      <c r="E977" s="33">
        <f t="shared" si="171"/>
        <v>0.7664999999999708</v>
      </c>
      <c r="F977" s="52" t="e">
        <f>($H$5*(2*(($H$2/2)^2-(C977/2)^2)+(C977*D977))/(E977/2)^2)</f>
        <v>#NUM!</v>
      </c>
      <c r="G977" s="52" t="e">
        <f t="shared" si="165"/>
        <v>#NUM!</v>
      </c>
      <c r="H977" s="51" t="e">
        <f t="shared" si="166"/>
        <v>#NUM!</v>
      </c>
      <c r="I977" s="15" t="e">
        <f t="shared" si="172"/>
        <v>#NUM!</v>
      </c>
      <c r="J977" s="15" t="e">
        <f>I977*4.45</f>
        <v>#NUM!</v>
      </c>
      <c r="K977" s="15" t="e">
        <f>J977*$H$8</f>
        <v>#NUM!</v>
      </c>
      <c r="L977" s="52" t="e">
        <f t="shared" si="167"/>
        <v>#NUM!</v>
      </c>
    </row>
    <row r="978" spans="1:12" ht="12.75">
      <c r="A978" s="33">
        <v>9.639999999999839</v>
      </c>
      <c r="B978" s="40" t="e">
        <f t="shared" si="168"/>
        <v>#NUM!</v>
      </c>
      <c r="C978" s="51" t="e">
        <f t="shared" si="169"/>
        <v>#NUM!</v>
      </c>
      <c r="D978" s="51" t="e">
        <f t="shared" si="170"/>
        <v>#NUM!</v>
      </c>
      <c r="E978" s="33">
        <f t="shared" si="171"/>
        <v>0.7669999999999707</v>
      </c>
      <c r="F978" s="52" t="e">
        <f>($H$5*(2*(($H$2/2)^2-(C978/2)^2)+(C978*D978))/(E978/2)^2)</f>
        <v>#NUM!</v>
      </c>
      <c r="G978" s="52" t="e">
        <f t="shared" si="165"/>
        <v>#NUM!</v>
      </c>
      <c r="H978" s="51" t="e">
        <f t="shared" si="166"/>
        <v>#NUM!</v>
      </c>
      <c r="I978" s="15" t="e">
        <f t="shared" si="172"/>
        <v>#NUM!</v>
      </c>
      <c r="J978" s="15" t="e">
        <f>I978*4.45</f>
        <v>#NUM!</v>
      </c>
      <c r="K978" s="15" t="e">
        <f>J978*$H$8</f>
        <v>#NUM!</v>
      </c>
      <c r="L978" s="52" t="e">
        <f t="shared" si="167"/>
        <v>#NUM!</v>
      </c>
    </row>
    <row r="979" spans="1:12" ht="12.75">
      <c r="A979" s="33">
        <v>9.649999999999839</v>
      </c>
      <c r="B979" s="40" t="e">
        <f t="shared" si="168"/>
        <v>#NUM!</v>
      </c>
      <c r="C979" s="51" t="e">
        <f t="shared" si="169"/>
        <v>#NUM!</v>
      </c>
      <c r="D979" s="51" t="e">
        <f t="shared" si="170"/>
        <v>#NUM!</v>
      </c>
      <c r="E979" s="33">
        <f t="shared" si="171"/>
        <v>0.7674999999999707</v>
      </c>
      <c r="F979" s="52" t="e">
        <f>($H$5*(2*(($H$2/2)^2-(C979/2)^2)+(C979*D979))/(E979/2)^2)</f>
        <v>#NUM!</v>
      </c>
      <c r="G979" s="52" t="e">
        <f t="shared" si="165"/>
        <v>#NUM!</v>
      </c>
      <c r="H979" s="51" t="e">
        <f t="shared" si="166"/>
        <v>#NUM!</v>
      </c>
      <c r="I979" s="15" t="e">
        <f t="shared" si="172"/>
        <v>#NUM!</v>
      </c>
      <c r="J979" s="15" t="e">
        <f>I979*4.45</f>
        <v>#NUM!</v>
      </c>
      <c r="K979" s="15" t="e">
        <f>J979*$H$8</f>
        <v>#NUM!</v>
      </c>
      <c r="L979" s="52" t="e">
        <f t="shared" si="167"/>
        <v>#NUM!</v>
      </c>
    </row>
    <row r="980" spans="1:12" ht="12.75">
      <c r="A980" s="33">
        <v>9.659999999999838</v>
      </c>
      <c r="B980" s="40" t="e">
        <f t="shared" si="168"/>
        <v>#NUM!</v>
      </c>
      <c r="C980" s="51" t="e">
        <f t="shared" si="169"/>
        <v>#NUM!</v>
      </c>
      <c r="D980" s="51" t="e">
        <f t="shared" si="170"/>
        <v>#NUM!</v>
      </c>
      <c r="E980" s="33">
        <f t="shared" si="171"/>
        <v>0.7679999999999706</v>
      </c>
      <c r="F980" s="52" t="e">
        <f>($H$5*(2*(($H$2/2)^2-(C980/2)^2)+(C980*D980))/(E980/2)^2)</f>
        <v>#NUM!</v>
      </c>
      <c r="G980" s="52" t="e">
        <f t="shared" si="165"/>
        <v>#NUM!</v>
      </c>
      <c r="H980" s="51" t="e">
        <f t="shared" si="166"/>
        <v>#NUM!</v>
      </c>
      <c r="I980" s="15" t="e">
        <f t="shared" si="172"/>
        <v>#NUM!</v>
      </c>
      <c r="J980" s="15" t="e">
        <f>I980*4.45</f>
        <v>#NUM!</v>
      </c>
      <c r="K980" s="15" t="e">
        <f>J980*$H$8</f>
        <v>#NUM!</v>
      </c>
      <c r="L980" s="52" t="e">
        <f t="shared" si="167"/>
        <v>#NUM!</v>
      </c>
    </row>
    <row r="981" spans="1:12" ht="12.75">
      <c r="A981" s="33">
        <v>9.669999999999838</v>
      </c>
      <c r="B981" s="40" t="e">
        <f t="shared" si="168"/>
        <v>#NUM!</v>
      </c>
      <c r="C981" s="51" t="e">
        <f t="shared" si="169"/>
        <v>#NUM!</v>
      </c>
      <c r="D981" s="51" t="e">
        <f t="shared" si="170"/>
        <v>#NUM!</v>
      </c>
      <c r="E981" s="33">
        <f t="shared" si="171"/>
        <v>0.7684999999999705</v>
      </c>
      <c r="F981" s="52" t="e">
        <f>($H$5*(2*(($H$2/2)^2-(C981/2)^2)+(C981*D981))/(E981/2)^2)</f>
        <v>#NUM!</v>
      </c>
      <c r="G981" s="52" t="e">
        <f t="shared" si="165"/>
        <v>#NUM!</v>
      </c>
      <c r="H981" s="51" t="e">
        <f t="shared" si="166"/>
        <v>#NUM!</v>
      </c>
      <c r="I981" s="15" t="e">
        <f t="shared" si="172"/>
        <v>#NUM!</v>
      </c>
      <c r="J981" s="15" t="e">
        <f>I981*4.45</f>
        <v>#NUM!</v>
      </c>
      <c r="K981" s="15" t="e">
        <f>J981*$H$8</f>
        <v>#NUM!</v>
      </c>
      <c r="L981" s="52" t="e">
        <f t="shared" si="167"/>
        <v>#NUM!</v>
      </c>
    </row>
    <row r="982" spans="1:12" ht="12.75">
      <c r="A982" s="33">
        <v>9.679999999999838</v>
      </c>
      <c r="B982" s="40" t="e">
        <f t="shared" si="168"/>
        <v>#NUM!</v>
      </c>
      <c r="C982" s="51" t="e">
        <f t="shared" si="169"/>
        <v>#NUM!</v>
      </c>
      <c r="D982" s="51" t="e">
        <f t="shared" si="170"/>
        <v>#NUM!</v>
      </c>
      <c r="E982" s="33">
        <f t="shared" si="171"/>
        <v>0.7689999999999705</v>
      </c>
      <c r="F982" s="52" t="e">
        <f>($H$5*(2*(($H$2/2)^2-(C982/2)^2)+(C982*D982))/(E982/2)^2)</f>
        <v>#NUM!</v>
      </c>
      <c r="G982" s="52" t="e">
        <f t="shared" si="165"/>
        <v>#NUM!</v>
      </c>
      <c r="H982" s="51" t="e">
        <f t="shared" si="166"/>
        <v>#NUM!</v>
      </c>
      <c r="I982" s="15" t="e">
        <f t="shared" si="172"/>
        <v>#NUM!</v>
      </c>
      <c r="J982" s="15" t="e">
        <f>I982*4.45</f>
        <v>#NUM!</v>
      </c>
      <c r="K982" s="15" t="e">
        <f>J982*$H$8</f>
        <v>#NUM!</v>
      </c>
      <c r="L982" s="52" t="e">
        <f t="shared" si="167"/>
        <v>#NUM!</v>
      </c>
    </row>
    <row r="983" spans="1:12" ht="12.75">
      <c r="A983" s="33">
        <v>9.689999999999838</v>
      </c>
      <c r="B983" s="40" t="e">
        <f t="shared" si="168"/>
        <v>#NUM!</v>
      </c>
      <c r="C983" s="51" t="e">
        <f t="shared" si="169"/>
        <v>#NUM!</v>
      </c>
      <c r="D983" s="51" t="e">
        <f t="shared" si="170"/>
        <v>#NUM!</v>
      </c>
      <c r="E983" s="33">
        <f t="shared" si="171"/>
        <v>0.7694999999999704</v>
      </c>
      <c r="F983" s="52" t="e">
        <f>($H$5*(2*(($H$2/2)^2-(C983/2)^2)+(C983*D983))/(E983/2)^2)</f>
        <v>#NUM!</v>
      </c>
      <c r="G983" s="52" t="e">
        <f t="shared" si="165"/>
        <v>#NUM!</v>
      </c>
      <c r="H983" s="51" t="e">
        <f t="shared" si="166"/>
        <v>#NUM!</v>
      </c>
      <c r="I983" s="15" t="e">
        <f t="shared" si="172"/>
        <v>#NUM!</v>
      </c>
      <c r="J983" s="15" t="e">
        <f>I983*4.45</f>
        <v>#NUM!</v>
      </c>
      <c r="K983" s="15" t="e">
        <f>J983*$H$8</f>
        <v>#NUM!</v>
      </c>
      <c r="L983" s="52" t="e">
        <f t="shared" si="167"/>
        <v>#NUM!</v>
      </c>
    </row>
    <row r="984" spans="1:12" ht="12.75">
      <c r="A984" s="33">
        <v>9.699999999999838</v>
      </c>
      <c r="B984" s="40" t="e">
        <f t="shared" si="168"/>
        <v>#NUM!</v>
      </c>
      <c r="C984" s="51" t="e">
        <f t="shared" si="169"/>
        <v>#NUM!</v>
      </c>
      <c r="D984" s="51" t="e">
        <f t="shared" si="170"/>
        <v>#NUM!</v>
      </c>
      <c r="E984" s="33">
        <f t="shared" si="171"/>
        <v>0.7699999999999704</v>
      </c>
      <c r="F984" s="52" t="e">
        <f>($H$5*(2*(($H$2/2)^2-(C984/2)^2)+(C984*D984))/(E984/2)^2)</f>
        <v>#NUM!</v>
      </c>
      <c r="G984" s="52" t="e">
        <f t="shared" si="165"/>
        <v>#NUM!</v>
      </c>
      <c r="H984" s="51" t="e">
        <f t="shared" si="166"/>
        <v>#NUM!</v>
      </c>
      <c r="I984" s="15" t="e">
        <f t="shared" si="172"/>
        <v>#NUM!</v>
      </c>
      <c r="J984" s="15" t="e">
        <f>I984*4.45</f>
        <v>#NUM!</v>
      </c>
      <c r="K984" s="15" t="e">
        <f>J984*$H$8</f>
        <v>#NUM!</v>
      </c>
      <c r="L984" s="52" t="e">
        <f t="shared" si="167"/>
        <v>#NUM!</v>
      </c>
    </row>
    <row r="985" spans="1:12" ht="12.75">
      <c r="A985" s="33">
        <v>9.709999999999837</v>
      </c>
      <c r="B985" s="40" t="e">
        <f t="shared" si="168"/>
        <v>#NUM!</v>
      </c>
      <c r="C985" s="51" t="e">
        <f t="shared" si="169"/>
        <v>#NUM!</v>
      </c>
      <c r="D985" s="51" t="e">
        <f t="shared" si="170"/>
        <v>#NUM!</v>
      </c>
      <c r="E985" s="33">
        <f t="shared" si="171"/>
        <v>0.7704999999999703</v>
      </c>
      <c r="F985" s="52" t="e">
        <f>($H$5*(2*(($H$2/2)^2-(C985/2)^2)+(C985*D985))/(E985/2)^2)</f>
        <v>#NUM!</v>
      </c>
      <c r="G985" s="52" t="e">
        <f t="shared" si="165"/>
        <v>#NUM!</v>
      </c>
      <c r="H985" s="51" t="e">
        <f t="shared" si="166"/>
        <v>#NUM!</v>
      </c>
      <c r="I985" s="15" t="e">
        <f t="shared" si="172"/>
        <v>#NUM!</v>
      </c>
      <c r="J985" s="15" t="e">
        <f>I985*4.45</f>
        <v>#NUM!</v>
      </c>
      <c r="K985" s="15" t="e">
        <f>J985*$H$8</f>
        <v>#NUM!</v>
      </c>
      <c r="L985" s="52" t="e">
        <f t="shared" si="167"/>
        <v>#NUM!</v>
      </c>
    </row>
    <row r="986" spans="1:12" ht="12.75">
      <c r="A986" s="33">
        <v>9.719999999999837</v>
      </c>
      <c r="B986" s="40" t="e">
        <f t="shared" si="168"/>
        <v>#NUM!</v>
      </c>
      <c r="C986" s="51" t="e">
        <f t="shared" si="169"/>
        <v>#NUM!</v>
      </c>
      <c r="D986" s="51" t="e">
        <f t="shared" si="170"/>
        <v>#NUM!</v>
      </c>
      <c r="E986" s="33">
        <f t="shared" si="171"/>
        <v>0.7709999999999703</v>
      </c>
      <c r="F986" s="52" t="e">
        <f>($H$5*(2*(($H$2/2)^2-(C986/2)^2)+(C986*D986))/(E986/2)^2)</f>
        <v>#NUM!</v>
      </c>
      <c r="G986" s="52" t="e">
        <f t="shared" si="165"/>
        <v>#NUM!</v>
      </c>
      <c r="H986" s="51" t="e">
        <f t="shared" si="166"/>
        <v>#NUM!</v>
      </c>
      <c r="I986" s="15" t="e">
        <f t="shared" si="172"/>
        <v>#NUM!</v>
      </c>
      <c r="J986" s="15" t="e">
        <f>I986*4.45</f>
        <v>#NUM!</v>
      </c>
      <c r="K986" s="15" t="e">
        <f>J986*$H$8</f>
        <v>#NUM!</v>
      </c>
      <c r="L986" s="52" t="e">
        <f t="shared" si="167"/>
        <v>#NUM!</v>
      </c>
    </row>
    <row r="987" spans="1:12" ht="12.75">
      <c r="A987" s="33">
        <v>9.729999999999837</v>
      </c>
      <c r="B987" s="40" t="e">
        <f t="shared" si="168"/>
        <v>#NUM!</v>
      </c>
      <c r="C987" s="51" t="e">
        <f t="shared" si="169"/>
        <v>#NUM!</v>
      </c>
      <c r="D987" s="51" t="e">
        <f t="shared" si="170"/>
        <v>#NUM!</v>
      </c>
      <c r="E987" s="33">
        <f t="shared" si="171"/>
        <v>0.7714999999999702</v>
      </c>
      <c r="F987" s="52" t="e">
        <f>($H$5*(2*(($H$2/2)^2-(C987/2)^2)+(C987*D987))/(E987/2)^2)</f>
        <v>#NUM!</v>
      </c>
      <c r="G987" s="52" t="e">
        <f t="shared" si="165"/>
        <v>#NUM!</v>
      </c>
      <c r="H987" s="51" t="e">
        <f t="shared" si="166"/>
        <v>#NUM!</v>
      </c>
      <c r="I987" s="15" t="e">
        <f t="shared" si="172"/>
        <v>#NUM!</v>
      </c>
      <c r="J987" s="15" t="e">
        <f>I987*4.45</f>
        <v>#NUM!</v>
      </c>
      <c r="K987" s="15" t="e">
        <f>J987*$H$8</f>
        <v>#NUM!</v>
      </c>
      <c r="L987" s="52" t="e">
        <f t="shared" si="167"/>
        <v>#NUM!</v>
      </c>
    </row>
    <row r="988" spans="1:12" ht="12.75">
      <c r="A988" s="33">
        <v>9.739999999999837</v>
      </c>
      <c r="B988" s="40" t="e">
        <f t="shared" si="168"/>
        <v>#NUM!</v>
      </c>
      <c r="C988" s="51" t="e">
        <f t="shared" si="169"/>
        <v>#NUM!</v>
      </c>
      <c r="D988" s="51" t="e">
        <f t="shared" si="170"/>
        <v>#NUM!</v>
      </c>
      <c r="E988" s="33">
        <f t="shared" si="171"/>
        <v>0.7719999999999702</v>
      </c>
      <c r="F988" s="52" t="e">
        <f>($H$5*(2*(($H$2/2)^2-(C988/2)^2)+(C988*D988))/(E988/2)^2)</f>
        <v>#NUM!</v>
      </c>
      <c r="G988" s="52" t="e">
        <f t="shared" si="165"/>
        <v>#NUM!</v>
      </c>
      <c r="H988" s="51" t="e">
        <f t="shared" si="166"/>
        <v>#NUM!</v>
      </c>
      <c r="I988" s="15" t="e">
        <f t="shared" si="172"/>
        <v>#NUM!</v>
      </c>
      <c r="J988" s="15" t="e">
        <f>I988*4.45</f>
        <v>#NUM!</v>
      </c>
      <c r="K988" s="15" t="e">
        <f>J988*$H$8</f>
        <v>#NUM!</v>
      </c>
      <c r="L988" s="52" t="e">
        <f t="shared" si="167"/>
        <v>#NUM!</v>
      </c>
    </row>
    <row r="989" spans="1:12" ht="12.75">
      <c r="A989" s="33">
        <v>9.749999999999837</v>
      </c>
      <c r="B989" s="40" t="e">
        <f t="shared" si="168"/>
        <v>#NUM!</v>
      </c>
      <c r="C989" s="51" t="e">
        <f t="shared" si="169"/>
        <v>#NUM!</v>
      </c>
      <c r="D989" s="51" t="e">
        <f t="shared" si="170"/>
        <v>#NUM!</v>
      </c>
      <c r="E989" s="33">
        <f t="shared" si="171"/>
        <v>0.7724999999999701</v>
      </c>
      <c r="F989" s="52" t="e">
        <f>($H$5*(2*(($H$2/2)^2-(C989/2)^2)+(C989*D989))/(E989/2)^2)</f>
        <v>#NUM!</v>
      </c>
      <c r="G989" s="52" t="e">
        <f t="shared" si="165"/>
        <v>#NUM!</v>
      </c>
      <c r="H989" s="51" t="e">
        <f t="shared" si="166"/>
        <v>#NUM!</v>
      </c>
      <c r="I989" s="15" t="e">
        <f t="shared" si="172"/>
        <v>#NUM!</v>
      </c>
      <c r="J989" s="15" t="e">
        <f>I989*4.45</f>
        <v>#NUM!</v>
      </c>
      <c r="K989" s="15" t="e">
        <f>J989*$H$8</f>
        <v>#NUM!</v>
      </c>
      <c r="L989" s="52" t="e">
        <f t="shared" si="167"/>
        <v>#NUM!</v>
      </c>
    </row>
    <row r="990" spans="1:12" ht="12.75">
      <c r="A990" s="33">
        <v>9.759999999999836</v>
      </c>
      <c r="B990" s="40" t="e">
        <f t="shared" si="168"/>
        <v>#NUM!</v>
      </c>
      <c r="C990" s="51" t="e">
        <f t="shared" si="169"/>
        <v>#NUM!</v>
      </c>
      <c r="D990" s="51" t="e">
        <f t="shared" si="170"/>
        <v>#NUM!</v>
      </c>
      <c r="E990" s="33">
        <f t="shared" si="171"/>
        <v>0.77299999999997</v>
      </c>
      <c r="F990" s="52" t="e">
        <f>($H$5*(2*(($H$2/2)^2-(C990/2)^2)+(C990*D990))/(E990/2)^2)</f>
        <v>#NUM!</v>
      </c>
      <c r="G990" s="52" t="e">
        <f t="shared" si="165"/>
        <v>#NUM!</v>
      </c>
      <c r="H990" s="51" t="e">
        <f t="shared" si="166"/>
        <v>#NUM!</v>
      </c>
      <c r="I990" s="15" t="e">
        <f t="shared" si="172"/>
        <v>#NUM!</v>
      </c>
      <c r="J990" s="15" t="e">
        <f>I990*4.45</f>
        <v>#NUM!</v>
      </c>
      <c r="K990" s="15" t="e">
        <f>J990*$H$8</f>
        <v>#NUM!</v>
      </c>
      <c r="L990" s="52" t="e">
        <f t="shared" si="167"/>
        <v>#NUM!</v>
      </c>
    </row>
    <row r="991" spans="1:12" ht="12.75">
      <c r="A991" s="33">
        <v>9.769999999999836</v>
      </c>
      <c r="B991" s="40" t="e">
        <f t="shared" si="168"/>
        <v>#NUM!</v>
      </c>
      <c r="C991" s="51" t="e">
        <f t="shared" si="169"/>
        <v>#NUM!</v>
      </c>
      <c r="D991" s="51" t="e">
        <f t="shared" si="170"/>
        <v>#NUM!</v>
      </c>
      <c r="E991" s="33">
        <f t="shared" si="171"/>
        <v>0.77349999999997</v>
      </c>
      <c r="F991" s="52" t="e">
        <f>($H$5*(2*(($H$2/2)^2-(C991/2)^2)+(C991*D991))/(E991/2)^2)</f>
        <v>#NUM!</v>
      </c>
      <c r="G991" s="52" t="e">
        <f t="shared" si="165"/>
        <v>#NUM!</v>
      </c>
      <c r="H991" s="51" t="e">
        <f t="shared" si="166"/>
        <v>#NUM!</v>
      </c>
      <c r="I991" s="15" t="e">
        <f t="shared" si="172"/>
        <v>#NUM!</v>
      </c>
      <c r="J991" s="15" t="e">
        <f>I991*4.45</f>
        <v>#NUM!</v>
      </c>
      <c r="K991" s="15" t="e">
        <f>J991*$H$8</f>
        <v>#NUM!</v>
      </c>
      <c r="L991" s="52" t="e">
        <f t="shared" si="167"/>
        <v>#NUM!</v>
      </c>
    </row>
    <row r="992" spans="1:12" ht="12.75">
      <c r="A992" s="33">
        <v>9.779999999999836</v>
      </c>
      <c r="B992" s="40" t="e">
        <f t="shared" si="168"/>
        <v>#NUM!</v>
      </c>
      <c r="C992" s="51" t="e">
        <f t="shared" si="169"/>
        <v>#NUM!</v>
      </c>
      <c r="D992" s="51" t="e">
        <f t="shared" si="170"/>
        <v>#NUM!</v>
      </c>
      <c r="E992" s="33">
        <f t="shared" si="171"/>
        <v>0.7739999999999699</v>
      </c>
      <c r="F992" s="52" t="e">
        <f>($H$5*(2*(($H$2/2)^2-(C992/2)^2)+(C992*D992))/(E992/2)^2)</f>
        <v>#NUM!</v>
      </c>
      <c r="G992" s="52" t="e">
        <f t="shared" si="165"/>
        <v>#NUM!</v>
      </c>
      <c r="H992" s="51" t="e">
        <f t="shared" si="166"/>
        <v>#NUM!</v>
      </c>
      <c r="I992" s="15" t="e">
        <f t="shared" si="172"/>
        <v>#NUM!</v>
      </c>
      <c r="J992" s="15" t="e">
        <f>I992*4.45</f>
        <v>#NUM!</v>
      </c>
      <c r="K992" s="15" t="e">
        <f>J992*$H$8</f>
        <v>#NUM!</v>
      </c>
      <c r="L992" s="52" t="e">
        <f t="shared" si="167"/>
        <v>#NUM!</v>
      </c>
    </row>
    <row r="993" spans="1:12" ht="12.75">
      <c r="A993" s="33">
        <v>9.789999999999836</v>
      </c>
      <c r="B993" s="40" t="e">
        <f t="shared" si="168"/>
        <v>#NUM!</v>
      </c>
      <c r="C993" s="51" t="e">
        <f t="shared" si="169"/>
        <v>#NUM!</v>
      </c>
      <c r="D993" s="51" t="e">
        <f t="shared" si="170"/>
        <v>#NUM!</v>
      </c>
      <c r="E993" s="33">
        <f t="shared" si="171"/>
        <v>0.7744999999999699</v>
      </c>
      <c r="F993" s="52" t="e">
        <f>($H$5*(2*(($H$2/2)^2-(C993/2)^2)+(C993*D993))/(E993/2)^2)</f>
        <v>#NUM!</v>
      </c>
      <c r="G993" s="52" t="e">
        <f t="shared" si="165"/>
        <v>#NUM!</v>
      </c>
      <c r="H993" s="51" t="e">
        <f t="shared" si="166"/>
        <v>#NUM!</v>
      </c>
      <c r="I993" s="15" t="e">
        <f t="shared" si="172"/>
        <v>#NUM!</v>
      </c>
      <c r="J993" s="15" t="e">
        <f>I993*4.45</f>
        <v>#NUM!</v>
      </c>
      <c r="K993" s="15" t="e">
        <f>J993*$H$8</f>
        <v>#NUM!</v>
      </c>
      <c r="L993" s="52" t="e">
        <f t="shared" si="167"/>
        <v>#NUM!</v>
      </c>
    </row>
    <row r="994" spans="1:12" ht="12.75">
      <c r="A994" s="33">
        <v>9.799999999999836</v>
      </c>
      <c r="B994" s="40" t="e">
        <f t="shared" si="168"/>
        <v>#NUM!</v>
      </c>
      <c r="C994" s="51" t="e">
        <f t="shared" si="169"/>
        <v>#NUM!</v>
      </c>
      <c r="D994" s="51" t="e">
        <f t="shared" si="170"/>
        <v>#NUM!</v>
      </c>
      <c r="E994" s="33">
        <f t="shared" si="171"/>
        <v>0.7749999999999698</v>
      </c>
      <c r="F994" s="52" t="e">
        <f>($H$5*(2*(($H$2/2)^2-(C994/2)^2)+(C994*D994))/(E994/2)^2)</f>
        <v>#NUM!</v>
      </c>
      <c r="G994" s="52" t="e">
        <f t="shared" si="165"/>
        <v>#NUM!</v>
      </c>
      <c r="H994" s="51" t="e">
        <f t="shared" si="166"/>
        <v>#NUM!</v>
      </c>
      <c r="I994" s="15" t="e">
        <f t="shared" si="172"/>
        <v>#NUM!</v>
      </c>
      <c r="J994" s="15" t="e">
        <f>I994*4.45</f>
        <v>#NUM!</v>
      </c>
      <c r="K994" s="15" t="e">
        <f>J994*$H$8</f>
        <v>#NUM!</v>
      </c>
      <c r="L994" s="52" t="e">
        <f t="shared" si="167"/>
        <v>#NUM!</v>
      </c>
    </row>
    <row r="995" spans="1:12" ht="12.75">
      <c r="A995" s="33">
        <v>9.809999999999835</v>
      </c>
      <c r="B995" s="40" t="e">
        <f t="shared" si="168"/>
        <v>#NUM!</v>
      </c>
      <c r="C995" s="51" t="e">
        <f t="shared" si="169"/>
        <v>#NUM!</v>
      </c>
      <c r="D995" s="51" t="e">
        <f t="shared" si="170"/>
        <v>#NUM!</v>
      </c>
      <c r="E995" s="33">
        <f t="shared" si="171"/>
        <v>0.7754999999999698</v>
      </c>
      <c r="F995" s="52" t="e">
        <f>($H$5*(2*(($H$2/2)^2-(C995/2)^2)+(C995*D995))/(E995/2)^2)</f>
        <v>#NUM!</v>
      </c>
      <c r="G995" s="52" t="e">
        <f t="shared" si="165"/>
        <v>#NUM!</v>
      </c>
      <c r="H995" s="51" t="e">
        <f t="shared" si="166"/>
        <v>#NUM!</v>
      </c>
      <c r="I995" s="15" t="e">
        <f t="shared" si="172"/>
        <v>#NUM!</v>
      </c>
      <c r="J995" s="15" t="e">
        <f>I995*4.45</f>
        <v>#NUM!</v>
      </c>
      <c r="K995" s="15" t="e">
        <f>J995*$H$8</f>
        <v>#NUM!</v>
      </c>
      <c r="L995" s="52" t="e">
        <f t="shared" si="167"/>
        <v>#NUM!</v>
      </c>
    </row>
    <row r="996" spans="1:12" ht="12.75">
      <c r="A996" s="33">
        <v>9.819999999999835</v>
      </c>
      <c r="B996" s="40" t="e">
        <f t="shared" si="168"/>
        <v>#NUM!</v>
      </c>
      <c r="C996" s="51" t="e">
        <f t="shared" si="169"/>
        <v>#NUM!</v>
      </c>
      <c r="D996" s="51" t="e">
        <f t="shared" si="170"/>
        <v>#NUM!</v>
      </c>
      <c r="E996" s="33">
        <f t="shared" si="171"/>
        <v>0.7759999999999697</v>
      </c>
      <c r="F996" s="52" t="e">
        <f>($H$5*(2*(($H$2/2)^2-(C996/2)^2)+(C996*D996))/(E996/2)^2)</f>
        <v>#NUM!</v>
      </c>
      <c r="G996" s="52" t="e">
        <f t="shared" si="165"/>
        <v>#NUM!</v>
      </c>
      <c r="H996" s="51" t="e">
        <f t="shared" si="166"/>
        <v>#NUM!</v>
      </c>
      <c r="I996" s="15" t="e">
        <f t="shared" si="172"/>
        <v>#NUM!</v>
      </c>
      <c r="J996" s="15" t="e">
        <f>I996*4.45</f>
        <v>#NUM!</v>
      </c>
      <c r="K996" s="15" t="e">
        <f>J996*$H$8</f>
        <v>#NUM!</v>
      </c>
      <c r="L996" s="52" t="e">
        <f t="shared" si="167"/>
        <v>#NUM!</v>
      </c>
    </row>
    <row r="997" spans="1:12" ht="12.75">
      <c r="A997" s="33">
        <v>9.829999999999835</v>
      </c>
      <c r="B997" s="40" t="e">
        <f t="shared" si="168"/>
        <v>#NUM!</v>
      </c>
      <c r="C997" s="51" t="e">
        <f t="shared" si="169"/>
        <v>#NUM!</v>
      </c>
      <c r="D997" s="51" t="e">
        <f t="shared" si="170"/>
        <v>#NUM!</v>
      </c>
      <c r="E997" s="33">
        <f t="shared" si="171"/>
        <v>0.7764999999999697</v>
      </c>
      <c r="F997" s="52" t="e">
        <f>($H$5*(2*(($H$2/2)^2-(C997/2)^2)+(C997*D997))/(E997/2)^2)</f>
        <v>#NUM!</v>
      </c>
      <c r="G997" s="52" t="e">
        <f t="shared" si="165"/>
        <v>#NUM!</v>
      </c>
      <c r="H997" s="51" t="e">
        <f t="shared" si="166"/>
        <v>#NUM!</v>
      </c>
      <c r="I997" s="15" t="e">
        <f t="shared" si="172"/>
        <v>#NUM!</v>
      </c>
      <c r="J997" s="15" t="e">
        <f>I997*4.45</f>
        <v>#NUM!</v>
      </c>
      <c r="K997" s="15" t="e">
        <f>J997*$H$8</f>
        <v>#NUM!</v>
      </c>
      <c r="L997" s="52" t="e">
        <f t="shared" si="167"/>
        <v>#NUM!</v>
      </c>
    </row>
    <row r="998" spans="1:12" ht="12.75">
      <c r="A998" s="33">
        <v>9.839999999999835</v>
      </c>
      <c r="B998" s="40" t="e">
        <f t="shared" si="168"/>
        <v>#NUM!</v>
      </c>
      <c r="C998" s="51" t="e">
        <f t="shared" si="169"/>
        <v>#NUM!</v>
      </c>
      <c r="D998" s="51" t="e">
        <f t="shared" si="170"/>
        <v>#NUM!</v>
      </c>
      <c r="E998" s="33">
        <f t="shared" si="171"/>
        <v>0.7769999999999696</v>
      </c>
      <c r="F998" s="52" t="e">
        <f>($H$5*(2*(($H$2/2)^2-(C998/2)^2)+(C998*D998))/(E998/2)^2)</f>
        <v>#NUM!</v>
      </c>
      <c r="G998" s="52" t="e">
        <f t="shared" si="165"/>
        <v>#NUM!</v>
      </c>
      <c r="H998" s="51" t="e">
        <f t="shared" si="166"/>
        <v>#NUM!</v>
      </c>
      <c r="I998" s="15" t="e">
        <f t="shared" si="172"/>
        <v>#NUM!</v>
      </c>
      <c r="J998" s="15" t="e">
        <f>I998*4.45</f>
        <v>#NUM!</v>
      </c>
      <c r="K998" s="15" t="e">
        <f>J998*$H$8</f>
        <v>#NUM!</v>
      </c>
      <c r="L998" s="52" t="e">
        <f t="shared" si="167"/>
        <v>#NUM!</v>
      </c>
    </row>
    <row r="999" spans="1:12" ht="12.75">
      <c r="A999" s="33">
        <v>9.849999999999834</v>
      </c>
      <c r="B999" s="40" t="e">
        <f t="shared" si="168"/>
        <v>#NUM!</v>
      </c>
      <c r="C999" s="51" t="e">
        <f t="shared" si="169"/>
        <v>#NUM!</v>
      </c>
      <c r="D999" s="51" t="e">
        <f t="shared" si="170"/>
        <v>#NUM!</v>
      </c>
      <c r="E999" s="33">
        <f t="shared" si="171"/>
        <v>0.7774999999999695</v>
      </c>
      <c r="F999" s="52" t="e">
        <f>($H$5*(2*(($H$2/2)^2-(C999/2)^2)+(C999*D999))/(E999/2)^2)</f>
        <v>#NUM!</v>
      </c>
      <c r="G999" s="52" t="e">
        <f t="shared" si="165"/>
        <v>#NUM!</v>
      </c>
      <c r="H999" s="51" t="e">
        <f t="shared" si="166"/>
        <v>#NUM!</v>
      </c>
      <c r="I999" s="15" t="e">
        <f t="shared" si="172"/>
        <v>#NUM!</v>
      </c>
      <c r="J999" s="15" t="e">
        <f>I999*4.45</f>
        <v>#NUM!</v>
      </c>
      <c r="K999" s="15" t="e">
        <f>J999*$H$8</f>
        <v>#NUM!</v>
      </c>
      <c r="L999" s="52" t="e">
        <f t="shared" si="167"/>
        <v>#NUM!</v>
      </c>
    </row>
    <row r="1000" spans="1:12" ht="12.75">
      <c r="A1000" s="33">
        <v>9.859999999999834</v>
      </c>
      <c r="B1000" s="40" t="e">
        <f t="shared" si="168"/>
        <v>#NUM!</v>
      </c>
      <c r="C1000" s="51" t="e">
        <f t="shared" si="169"/>
        <v>#NUM!</v>
      </c>
      <c r="D1000" s="51" t="e">
        <f t="shared" si="170"/>
        <v>#NUM!</v>
      </c>
      <c r="E1000" s="33">
        <f t="shared" si="171"/>
        <v>0.7779999999999695</v>
      </c>
      <c r="F1000" s="52" t="e">
        <f>($H$5*(2*(($H$2/2)^2-(C1000/2)^2)+(C1000*D1000))/(E1000/2)^2)</f>
        <v>#NUM!</v>
      </c>
      <c r="G1000" s="52" t="e">
        <f t="shared" si="165"/>
        <v>#NUM!</v>
      </c>
      <c r="H1000" s="51" t="e">
        <f t="shared" si="166"/>
        <v>#NUM!</v>
      </c>
      <c r="I1000" s="15" t="e">
        <f t="shared" si="172"/>
        <v>#NUM!</v>
      </c>
      <c r="J1000" s="15" t="e">
        <f>I1000*4.45</f>
        <v>#NUM!</v>
      </c>
      <c r="K1000" s="15" t="e">
        <f>J1000*$H$8</f>
        <v>#NUM!</v>
      </c>
      <c r="L1000" s="52" t="e">
        <f t="shared" si="167"/>
        <v>#NUM!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5" width="13.00390625" style="0" customWidth="1"/>
  </cols>
  <sheetData>
    <row r="1" spans="1:2" ht="12.75">
      <c r="A1" t="s">
        <v>48</v>
      </c>
      <c r="B1" s="30" t="s">
        <v>260</v>
      </c>
    </row>
    <row r="2" spans="1:3" ht="12.75">
      <c r="A2" t="s">
        <v>51</v>
      </c>
      <c r="B2" s="30">
        <v>0.065</v>
      </c>
      <c r="C2" t="s">
        <v>52</v>
      </c>
    </row>
    <row r="4" ht="12.75">
      <c r="A4" t="s">
        <v>53</v>
      </c>
    </row>
    <row r="5" spans="2:4" ht="12.75">
      <c r="B5" t="s">
        <v>54</v>
      </c>
      <c r="C5" t="s">
        <v>55</v>
      </c>
      <c r="D5" t="s">
        <v>56</v>
      </c>
    </row>
    <row r="6" spans="1:5" ht="12.75">
      <c r="A6" t="s">
        <v>57</v>
      </c>
      <c r="B6" s="30">
        <v>0.93</v>
      </c>
      <c r="C6" s="30">
        <v>0.71</v>
      </c>
      <c r="D6" s="30">
        <v>0.75</v>
      </c>
      <c r="E6" s="7"/>
    </row>
    <row r="7" spans="1:5" ht="12.75">
      <c r="A7" t="s">
        <v>58</v>
      </c>
      <c r="B7" s="30">
        <v>22</v>
      </c>
      <c r="C7" s="30">
        <v>16</v>
      </c>
      <c r="D7" s="30">
        <v>1.25</v>
      </c>
      <c r="E7" s="7"/>
    </row>
    <row r="8" spans="1:5" ht="12.75">
      <c r="A8" t="s">
        <v>59</v>
      </c>
      <c r="B8" s="30">
        <v>0.375</v>
      </c>
      <c r="C8" s="30">
        <v>0</v>
      </c>
      <c r="D8" s="30">
        <v>0</v>
      </c>
      <c r="E8" s="7"/>
    </row>
    <row r="9" spans="1:5" ht="12.75">
      <c r="A9" t="s">
        <v>61</v>
      </c>
      <c r="B9" s="38">
        <v>1</v>
      </c>
      <c r="C9" s="38">
        <v>2</v>
      </c>
      <c r="D9" s="30">
        <v>0</v>
      </c>
      <c r="E9" s="7"/>
    </row>
    <row r="10" spans="1:3" ht="12.75">
      <c r="A10" t="s">
        <v>63</v>
      </c>
      <c r="B10" s="30">
        <v>0</v>
      </c>
      <c r="C10" s="5"/>
    </row>
    <row r="12" spans="2:5" ht="12.75">
      <c r="B12" t="s">
        <v>65</v>
      </c>
      <c r="C12" t="s">
        <v>66</v>
      </c>
      <c r="E12" t="s">
        <v>67</v>
      </c>
    </row>
    <row r="13" spans="1:6" ht="12.75">
      <c r="A13" t="s">
        <v>68</v>
      </c>
      <c r="B13" t="s">
        <v>69</v>
      </c>
      <c r="E13" t="s">
        <v>70</v>
      </c>
      <c r="F13" t="s">
        <v>71</v>
      </c>
    </row>
    <row r="14" spans="1:6" ht="12.75">
      <c r="A14" s="35" t="s">
        <v>72</v>
      </c>
      <c r="B14" s="2">
        <f aca="true" t="shared" si="0" ref="B14:B29">(E14/$E$32)*$B$32</f>
        <v>94.15325169822236</v>
      </c>
      <c r="C14" s="6"/>
      <c r="D14" s="3"/>
      <c r="E14" s="39">
        <f>E15*5/15</f>
        <v>12.686666666666667</v>
      </c>
      <c r="F14" s="8">
        <f aca="true" t="shared" si="1" ref="F14:F29">E14/$E$32</f>
        <v>0.1268658208945274</v>
      </c>
    </row>
    <row r="15" spans="1:6" ht="12.75">
      <c r="A15" s="35" t="s">
        <v>73</v>
      </c>
      <c r="B15" s="2">
        <f t="shared" si="0"/>
        <v>282.45975509466706</v>
      </c>
      <c r="C15" s="6"/>
      <c r="D15" s="3"/>
      <c r="E15" s="39">
        <v>38.06</v>
      </c>
      <c r="F15" s="8">
        <f t="shared" si="1"/>
        <v>0.38059746268358213</v>
      </c>
    </row>
    <row r="16" spans="1:6" ht="12.75">
      <c r="A16" s="35" t="s">
        <v>74</v>
      </c>
      <c r="B16" s="2">
        <f t="shared" si="0"/>
        <v>56.49195101893342</v>
      </c>
      <c r="C16" s="6"/>
      <c r="D16" s="3"/>
      <c r="E16" s="39">
        <f>E15*3/15</f>
        <v>7.612</v>
      </c>
      <c r="F16" s="8">
        <f t="shared" si="1"/>
        <v>0.07611949253671643</v>
      </c>
    </row>
    <row r="17" spans="1:6" ht="12.75">
      <c r="A17" s="35" t="s">
        <v>261</v>
      </c>
      <c r="B17" s="2">
        <f t="shared" si="0"/>
        <v>148.4286679425471</v>
      </c>
      <c r="C17" s="6"/>
      <c r="D17" s="3"/>
      <c r="E17" s="39">
        <v>20</v>
      </c>
      <c r="F17" s="8">
        <f t="shared" si="1"/>
        <v>0.19999866667555552</v>
      </c>
    </row>
    <row r="18" spans="1:6" ht="12.75">
      <c r="A18" s="35" t="s">
        <v>262</v>
      </c>
      <c r="B18" s="2">
        <f t="shared" si="0"/>
        <v>3.710716698563677</v>
      </c>
      <c r="C18" s="6"/>
      <c r="D18" s="3"/>
      <c r="E18" s="39">
        <v>0.5</v>
      </c>
      <c r="F18" s="8">
        <f t="shared" si="1"/>
        <v>0.004999966666888888</v>
      </c>
    </row>
    <row r="19" spans="1:6" ht="12.75">
      <c r="A19" s="35"/>
      <c r="B19" s="2">
        <f t="shared" si="0"/>
        <v>0</v>
      </c>
      <c r="C19" s="6"/>
      <c r="D19" s="3"/>
      <c r="E19" s="39">
        <v>0</v>
      </c>
      <c r="F19" s="8">
        <f t="shared" si="1"/>
        <v>0</v>
      </c>
    </row>
    <row r="20" spans="1:6" ht="12.75">
      <c r="A20" s="35"/>
      <c r="B20" s="2">
        <f t="shared" si="0"/>
        <v>0</v>
      </c>
      <c r="C20" s="6"/>
      <c r="D20" s="3"/>
      <c r="E20" s="39">
        <v>0</v>
      </c>
      <c r="F20" s="8">
        <f t="shared" si="1"/>
        <v>0</v>
      </c>
    </row>
    <row r="21" spans="1:6" ht="12.75">
      <c r="A21" s="35"/>
      <c r="B21" s="2">
        <f t="shared" si="0"/>
        <v>0</v>
      </c>
      <c r="C21" s="6"/>
      <c r="D21" s="3"/>
      <c r="E21" s="39">
        <v>0</v>
      </c>
      <c r="F21" s="8">
        <f t="shared" si="1"/>
        <v>0</v>
      </c>
    </row>
    <row r="22" spans="1:6" ht="12.75">
      <c r="A22" s="35" t="s">
        <v>263</v>
      </c>
      <c r="B22" s="2">
        <f t="shared" si="0"/>
        <v>89.05720076552824</v>
      </c>
      <c r="C22" s="6"/>
      <c r="D22" s="3"/>
      <c r="E22" s="39">
        <v>12</v>
      </c>
      <c r="F22" s="8">
        <f t="shared" si="1"/>
        <v>0.1199992000053333</v>
      </c>
    </row>
    <row r="23" spans="1:6" ht="12.75">
      <c r="A23" s="35" t="s">
        <v>264</v>
      </c>
      <c r="B23" s="2">
        <f t="shared" si="0"/>
        <v>21.09171371463594</v>
      </c>
      <c r="C23" s="6"/>
      <c r="D23" s="3"/>
      <c r="E23" s="39">
        <f>E22*2.842/12</f>
        <v>2.842</v>
      </c>
      <c r="F23" s="8">
        <f t="shared" si="1"/>
        <v>0.02841981053459644</v>
      </c>
    </row>
    <row r="24" spans="1:6" ht="12.75">
      <c r="A24" s="35" t="s">
        <v>265</v>
      </c>
      <c r="B24" s="2">
        <f t="shared" si="0"/>
        <v>2.226430019138206</v>
      </c>
      <c r="C24" s="6"/>
      <c r="D24" s="3"/>
      <c r="E24" s="39">
        <v>0.3</v>
      </c>
      <c r="F24" s="8">
        <f t="shared" si="1"/>
        <v>0.0029999800001333323</v>
      </c>
    </row>
    <row r="25" spans="1:6" ht="12.75">
      <c r="A25" s="35" t="s">
        <v>266</v>
      </c>
      <c r="B25" s="2">
        <f t="shared" si="0"/>
        <v>44.52860038276412</v>
      </c>
      <c r="C25" s="6"/>
      <c r="D25" s="3"/>
      <c r="E25" s="39">
        <v>6</v>
      </c>
      <c r="F25" s="8">
        <f t="shared" si="1"/>
        <v>0.05999960000266665</v>
      </c>
    </row>
    <row r="26" spans="1:6" ht="12.75">
      <c r="A26" s="35"/>
      <c r="B26" s="2">
        <f t="shared" si="0"/>
        <v>0</v>
      </c>
      <c r="C26" s="6"/>
      <c r="E26" s="39">
        <v>0</v>
      </c>
      <c r="F26" s="8">
        <f t="shared" si="1"/>
        <v>0</v>
      </c>
    </row>
    <row r="27" spans="1:6" ht="12.75">
      <c r="A27" s="35"/>
      <c r="B27" s="2">
        <f t="shared" si="0"/>
        <v>0</v>
      </c>
      <c r="C27" s="6"/>
      <c r="E27" s="39">
        <v>0</v>
      </c>
      <c r="F27" s="8">
        <f t="shared" si="1"/>
        <v>0</v>
      </c>
    </row>
    <row r="28" spans="1:6" ht="12.75">
      <c r="A28" s="35"/>
      <c r="B28" s="2">
        <f t="shared" si="0"/>
        <v>0</v>
      </c>
      <c r="C28" s="6"/>
      <c r="E28" s="39">
        <v>0</v>
      </c>
      <c r="F28" s="8">
        <f t="shared" si="1"/>
        <v>0</v>
      </c>
    </row>
    <row r="29" spans="1:6" ht="12.75">
      <c r="A29" s="35"/>
      <c r="B29" s="2">
        <f t="shared" si="0"/>
        <v>0</v>
      </c>
      <c r="C29" s="6"/>
      <c r="E29" s="39">
        <v>0</v>
      </c>
      <c r="F29" s="8">
        <f t="shared" si="1"/>
        <v>0</v>
      </c>
    </row>
    <row r="32" spans="1:5" ht="12.75">
      <c r="A32" t="s">
        <v>87</v>
      </c>
      <c r="B32" s="3">
        <f>(((((B6/2)^2-(B8/2)^2)*3.14*B7*B9)+((C6/2)^2-(C8/2)^2)*3.14*C7*C9)+(((D6/2)^2-(D8/2)^2)*3.14*D7*D9))*(453.6*B2)*(1+(B10/100))</f>
        <v>742.1482873350001</v>
      </c>
      <c r="D32" s="3"/>
      <c r="E32">
        <f>SUM(E14:E29)</f>
        <v>100.00066666666666</v>
      </c>
    </row>
    <row r="33" spans="1:4" ht="12.75">
      <c r="A33" t="s">
        <v>89</v>
      </c>
      <c r="B33" s="4">
        <f>SUM(B14:B21)/$B$32</f>
        <v>0.7885814094572704</v>
      </c>
      <c r="D33" s="3"/>
    </row>
    <row r="35" spans="1:2" ht="12.75">
      <c r="A35" t="s">
        <v>90</v>
      </c>
      <c r="B35" t="s">
        <v>91</v>
      </c>
    </row>
    <row r="36" spans="1:6" ht="12.75">
      <c r="A36" t="s">
        <v>267</v>
      </c>
      <c r="B36" s="11"/>
      <c r="C36" s="10"/>
      <c r="D36" s="10"/>
      <c r="E36" s="10"/>
      <c r="F36" s="7"/>
    </row>
    <row r="37" spans="1:6" ht="12.75">
      <c r="A37" t="s">
        <v>268</v>
      </c>
      <c r="B37" s="11"/>
      <c r="C37" s="10"/>
      <c r="D37" s="10"/>
      <c r="E37" s="10"/>
      <c r="F37" s="7"/>
    </row>
    <row r="38" spans="1:6" ht="12.75">
      <c r="A38" t="s">
        <v>98</v>
      </c>
      <c r="B38" s="11"/>
      <c r="C38" s="10"/>
      <c r="D38" s="10"/>
      <c r="E38" s="10"/>
      <c r="F38" s="7"/>
    </row>
    <row r="39" spans="1:6" ht="12.75">
      <c r="A39" t="s">
        <v>99</v>
      </c>
      <c r="B39" s="11"/>
      <c r="C39" s="10"/>
      <c r="D39" s="10"/>
      <c r="E39" s="10"/>
      <c r="F39" s="7"/>
    </row>
    <row r="40" spans="2:6" ht="12.75">
      <c r="B40" s="11"/>
      <c r="C40" s="10"/>
      <c r="D40" s="10"/>
      <c r="E40" s="10"/>
      <c r="F40" s="7"/>
    </row>
    <row r="41" spans="2:6" ht="12.75">
      <c r="B41" s="11"/>
      <c r="C41" s="10"/>
      <c r="D41" s="10"/>
      <c r="E41" s="10"/>
      <c r="F41" s="7"/>
    </row>
    <row r="42" spans="1:6" ht="12.75">
      <c r="A42" t="s">
        <v>269</v>
      </c>
      <c r="B42" s="11"/>
      <c r="C42" s="10"/>
      <c r="D42" s="10"/>
      <c r="E42" s="10"/>
      <c r="F42" s="7"/>
    </row>
    <row r="43" spans="2:6" ht="12.75">
      <c r="B43" s="11"/>
      <c r="C43" s="10"/>
      <c r="D43" s="10"/>
      <c r="E43" s="10"/>
      <c r="F43" s="7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5" width="13.00390625" style="0" customWidth="1"/>
  </cols>
  <sheetData>
    <row r="1" spans="1:2" ht="12.75">
      <c r="A1" t="s">
        <v>48</v>
      </c>
      <c r="B1" s="30" t="s">
        <v>49</v>
      </c>
    </row>
    <row r="2" spans="1:3" ht="12.75">
      <c r="A2" t="s">
        <v>51</v>
      </c>
      <c r="B2" s="30">
        <v>0.06</v>
      </c>
      <c r="C2" t="s">
        <v>52</v>
      </c>
    </row>
    <row r="4" ht="12.75">
      <c r="A4" t="s">
        <v>53</v>
      </c>
    </row>
    <row r="5" spans="2:4" ht="12.75">
      <c r="B5" t="s">
        <v>54</v>
      </c>
      <c r="C5" t="s">
        <v>55</v>
      </c>
      <c r="D5" t="s">
        <v>56</v>
      </c>
    </row>
    <row r="6" spans="1:5" ht="12.75">
      <c r="A6" t="s">
        <v>57</v>
      </c>
      <c r="B6" s="30">
        <v>0.95</v>
      </c>
      <c r="C6" s="30">
        <v>1.28</v>
      </c>
      <c r="D6" s="30">
        <v>0.75</v>
      </c>
      <c r="E6" s="7"/>
    </row>
    <row r="7" spans="1:5" ht="12.75">
      <c r="A7" t="s">
        <v>58</v>
      </c>
      <c r="B7" s="30">
        <v>1.5</v>
      </c>
      <c r="C7" s="30">
        <v>2.125</v>
      </c>
      <c r="D7" s="30">
        <v>1.25</v>
      </c>
      <c r="E7" s="7"/>
    </row>
    <row r="8" spans="1:5" ht="12.75">
      <c r="A8" t="s">
        <v>59</v>
      </c>
      <c r="B8" s="30">
        <v>0.375</v>
      </c>
      <c r="C8" s="30">
        <v>0.5</v>
      </c>
      <c r="D8" s="30">
        <v>0</v>
      </c>
      <c r="E8" s="7"/>
    </row>
    <row r="9" spans="1:5" ht="12.75">
      <c r="A9" t="s">
        <v>61</v>
      </c>
      <c r="B9" s="38">
        <v>6</v>
      </c>
      <c r="C9" s="38">
        <v>4</v>
      </c>
      <c r="D9" s="30">
        <v>0</v>
      </c>
      <c r="E9" s="7"/>
    </row>
    <row r="10" spans="1:3" ht="12.75">
      <c r="A10" t="s">
        <v>63</v>
      </c>
      <c r="B10" s="30">
        <v>2</v>
      </c>
      <c r="C10" s="5"/>
    </row>
    <row r="12" spans="2:5" ht="12.75">
      <c r="B12" t="s">
        <v>65</v>
      </c>
      <c r="C12" t="s">
        <v>66</v>
      </c>
      <c r="E12" t="s">
        <v>67</v>
      </c>
    </row>
    <row r="13" spans="1:6" ht="12.75">
      <c r="A13" t="s">
        <v>68</v>
      </c>
      <c r="B13" t="s">
        <v>69</v>
      </c>
      <c r="E13" t="s">
        <v>70</v>
      </c>
      <c r="F13" t="s">
        <v>71</v>
      </c>
    </row>
    <row r="14" spans="1:6" ht="12.75">
      <c r="A14" s="35" t="s">
        <v>72</v>
      </c>
      <c r="B14" s="2">
        <f aca="true" t="shared" si="0" ref="B14:B29">(E14/$E$32)*$B$32</f>
        <v>218.36646210992487</v>
      </c>
      <c r="C14" s="6"/>
      <c r="D14" s="3"/>
      <c r="E14" s="39">
        <v>50</v>
      </c>
      <c r="F14" s="8">
        <f aca="true" t="shared" si="1" ref="F14:F29">E14/$E$32</f>
        <v>0.5370569280343717</v>
      </c>
    </row>
    <row r="15" spans="1:6" ht="12.75">
      <c r="A15" s="35" t="s">
        <v>73</v>
      </c>
      <c r="B15" s="2">
        <f t="shared" si="0"/>
        <v>52.40795090638197</v>
      </c>
      <c r="C15" s="6"/>
      <c r="D15" s="3"/>
      <c r="E15" s="39">
        <v>12</v>
      </c>
      <c r="F15" s="8">
        <f t="shared" si="1"/>
        <v>0.1288936627282492</v>
      </c>
    </row>
    <row r="16" spans="1:6" ht="12.75">
      <c r="A16" s="35" t="s">
        <v>74</v>
      </c>
      <c r="B16" s="2">
        <f t="shared" si="0"/>
        <v>13.101987726595492</v>
      </c>
      <c r="C16" s="6"/>
      <c r="D16" s="3"/>
      <c r="E16" s="39">
        <v>3</v>
      </c>
      <c r="F16" s="8">
        <f t="shared" si="1"/>
        <v>0.0322234156820623</v>
      </c>
    </row>
    <row r="17" spans="1:6" ht="12.75">
      <c r="A17" s="35" t="s">
        <v>75</v>
      </c>
      <c r="B17" s="2">
        <f t="shared" si="0"/>
        <v>26.203975453190985</v>
      </c>
      <c r="C17" s="6"/>
      <c r="D17" s="3"/>
      <c r="E17" s="39">
        <v>6</v>
      </c>
      <c r="F17" s="8">
        <f t="shared" si="1"/>
        <v>0.0644468313641246</v>
      </c>
    </row>
    <row r="18" spans="1:6" ht="12.75">
      <c r="A18" s="35"/>
      <c r="B18" s="2">
        <f t="shared" si="0"/>
        <v>0</v>
      </c>
      <c r="C18" s="6"/>
      <c r="D18" s="3"/>
      <c r="E18" s="39"/>
      <c r="F18" s="8">
        <f t="shared" si="1"/>
        <v>0</v>
      </c>
    </row>
    <row r="19" spans="1:6" ht="12.75">
      <c r="A19" s="35"/>
      <c r="B19" s="2">
        <f t="shared" si="0"/>
        <v>0</v>
      </c>
      <c r="C19" s="6"/>
      <c r="D19" s="3"/>
      <c r="E19" s="39"/>
      <c r="F19" s="8">
        <f t="shared" si="1"/>
        <v>0</v>
      </c>
    </row>
    <row r="20" spans="1:6" ht="12.75">
      <c r="A20" s="35"/>
      <c r="B20" s="2">
        <f t="shared" si="0"/>
        <v>0</v>
      </c>
      <c r="C20" s="6"/>
      <c r="D20" s="3"/>
      <c r="E20" s="39"/>
      <c r="F20" s="8">
        <f t="shared" si="1"/>
        <v>0</v>
      </c>
    </row>
    <row r="21" spans="1:6" ht="12.75">
      <c r="A21" s="35"/>
      <c r="B21" s="2">
        <f t="shared" si="0"/>
        <v>0</v>
      </c>
      <c r="C21" s="6"/>
      <c r="D21" s="3"/>
      <c r="E21" s="39"/>
      <c r="F21" s="8">
        <f t="shared" si="1"/>
        <v>0</v>
      </c>
    </row>
    <row r="22" spans="1:6" ht="12.75">
      <c r="A22" s="35" t="s">
        <v>78</v>
      </c>
      <c r="B22" s="2">
        <f t="shared" si="0"/>
        <v>52.40795090638197</v>
      </c>
      <c r="C22" s="6"/>
      <c r="D22" s="3"/>
      <c r="E22" s="39">
        <v>12</v>
      </c>
      <c r="F22" s="8">
        <f t="shared" si="1"/>
        <v>0.1288936627282492</v>
      </c>
    </row>
    <row r="23" spans="1:6" ht="12.75">
      <c r="A23" s="35" t="s">
        <v>79</v>
      </c>
      <c r="B23" s="2">
        <f t="shared" si="0"/>
        <v>24.020310832091734</v>
      </c>
      <c r="C23" s="6"/>
      <c r="D23" s="3"/>
      <c r="E23" s="39">
        <v>5.5</v>
      </c>
      <c r="F23" s="8">
        <f t="shared" si="1"/>
        <v>0.05907626208378088</v>
      </c>
    </row>
    <row r="24" spans="1:6" ht="12.75">
      <c r="A24" s="35" t="s">
        <v>80</v>
      </c>
      <c r="B24" s="2">
        <f t="shared" si="0"/>
        <v>4.3673292421984975</v>
      </c>
      <c r="C24" s="6"/>
      <c r="D24" s="3"/>
      <c r="E24" s="39">
        <v>1</v>
      </c>
      <c r="F24" s="8">
        <f t="shared" si="1"/>
        <v>0.010741138560687433</v>
      </c>
    </row>
    <row r="25" spans="1:6" ht="12.75">
      <c r="A25" s="35" t="s">
        <v>81</v>
      </c>
      <c r="B25" s="2">
        <f t="shared" si="0"/>
        <v>6.550993863297746</v>
      </c>
      <c r="C25" s="6"/>
      <c r="D25" s="3"/>
      <c r="E25" s="39">
        <v>1.5</v>
      </c>
      <c r="F25" s="8">
        <f t="shared" si="1"/>
        <v>0.01611170784103115</v>
      </c>
    </row>
    <row r="26" spans="1:6" ht="12.75">
      <c r="A26" s="35" t="s">
        <v>82</v>
      </c>
      <c r="B26" s="2">
        <f t="shared" si="0"/>
        <v>8.734658484396995</v>
      </c>
      <c r="C26" s="6"/>
      <c r="E26" s="39">
        <v>2</v>
      </c>
      <c r="F26" s="8">
        <f t="shared" si="1"/>
        <v>0.021482277121374866</v>
      </c>
    </row>
    <row r="27" spans="1:6" ht="12.75">
      <c r="A27" s="35" t="s">
        <v>83</v>
      </c>
      <c r="B27" s="2">
        <f t="shared" si="0"/>
        <v>0.43673292421984977</v>
      </c>
      <c r="C27" s="6"/>
      <c r="E27" s="39">
        <v>0.1</v>
      </c>
      <c r="F27" s="8">
        <f t="shared" si="1"/>
        <v>0.0010741138560687435</v>
      </c>
    </row>
    <row r="28" spans="1:6" ht="12.75">
      <c r="A28" s="35"/>
      <c r="B28" s="2">
        <f t="shared" si="0"/>
        <v>0</v>
      </c>
      <c r="C28" s="6"/>
      <c r="E28" s="39"/>
      <c r="F28" s="8">
        <f t="shared" si="1"/>
        <v>0</v>
      </c>
    </row>
    <row r="29" spans="1:6" ht="12.75">
      <c r="A29" s="35"/>
      <c r="B29" s="2">
        <f t="shared" si="0"/>
        <v>0</v>
      </c>
      <c r="C29" s="6"/>
      <c r="E29" s="39"/>
      <c r="F29" s="8">
        <f t="shared" si="1"/>
        <v>0</v>
      </c>
    </row>
    <row r="32" spans="1:5" ht="12.75">
      <c r="A32" t="s">
        <v>87</v>
      </c>
      <c r="B32" s="3">
        <f>(((((B6/2)^2-(B8/2)^2)*3.14*B7*B9)+((C6/2)^2-(C8/2)^2)*3.14*C7*C9)+(((D6/2)^2-(D8/2)^2)*3.14*D7*D9))*(453.6*B2)*(1+(B10/100))</f>
        <v>406.5983524486801</v>
      </c>
      <c r="D32" s="3"/>
      <c r="E32">
        <f>SUM(E14:E29)</f>
        <v>93.1</v>
      </c>
    </row>
    <row r="33" spans="1:4" ht="12.75">
      <c r="A33" t="s">
        <v>89</v>
      </c>
      <c r="B33" s="4">
        <f>SUM(B14:B21)/$B$32</f>
        <v>0.7626208378088077</v>
      </c>
      <c r="D33" s="3"/>
    </row>
    <row r="35" spans="1:2" ht="12.75">
      <c r="A35" t="s">
        <v>90</v>
      </c>
      <c r="B35" t="s">
        <v>91</v>
      </c>
    </row>
    <row r="36" spans="1:6" ht="12.75">
      <c r="A36" t="s">
        <v>267</v>
      </c>
      <c r="B36" s="11"/>
      <c r="C36" s="10"/>
      <c r="D36" s="10"/>
      <c r="E36" s="10"/>
      <c r="F36" s="7"/>
    </row>
    <row r="37" spans="1:6" ht="12.75">
      <c r="A37" t="s">
        <v>268</v>
      </c>
      <c r="B37" s="11"/>
      <c r="C37" s="10"/>
      <c r="D37" s="10"/>
      <c r="E37" s="10"/>
      <c r="F37" s="7"/>
    </row>
    <row r="38" spans="1:6" ht="12.75">
      <c r="A38" t="s">
        <v>98</v>
      </c>
      <c r="B38" s="11"/>
      <c r="C38" s="10"/>
      <c r="D38" s="10"/>
      <c r="E38" s="10"/>
      <c r="F38" s="7"/>
    </row>
    <row r="39" spans="1:6" ht="12.75">
      <c r="A39" t="s">
        <v>99</v>
      </c>
      <c r="B39" s="11"/>
      <c r="C39" s="10"/>
      <c r="D39" s="10"/>
      <c r="E39" s="10"/>
      <c r="F39" s="7"/>
    </row>
    <row r="40" spans="2:6" ht="12.75">
      <c r="B40" s="11"/>
      <c r="C40" s="10"/>
      <c r="D40" s="10"/>
      <c r="E40" s="10"/>
      <c r="F40" s="7"/>
    </row>
    <row r="41" spans="2:6" ht="12.75">
      <c r="B41" s="11"/>
      <c r="C41" s="10"/>
      <c r="D41" s="10"/>
      <c r="E41" s="10"/>
      <c r="F41" s="7"/>
    </row>
    <row r="42" spans="1:6" ht="12.75">
      <c r="A42" t="s">
        <v>269</v>
      </c>
      <c r="B42" s="11"/>
      <c r="C42" s="10"/>
      <c r="D42" s="10"/>
      <c r="E42" s="10"/>
      <c r="F42" s="7"/>
    </row>
    <row r="43" spans="2:6" ht="12.75">
      <c r="B43" s="11"/>
      <c r="C43" s="10"/>
      <c r="D43" s="10"/>
      <c r="E43" s="10"/>
      <c r="F43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Jeffrey Anderson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